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pdc\home\gchrut\Documents\wodomierze wymiany odczyty\2026\"/>
    </mc:Choice>
  </mc:AlternateContent>
  <xr:revisionPtr revIDLastSave="0" documentId="13_ncr:1_{E6333003-82AA-4F02-B687-AF1DF3BADFFF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Formularz cenowy - dostawy" sheetId="1" r:id="rId1"/>
    <sheet name="Formularz cenowy - Usługi" sheetId="2" r:id="rId2"/>
    <sheet name="Formularz cenowy - Odczyty" sheetId="3" r:id="rId3"/>
    <sheet name="SUMA" sheetId="4" state="hidden" r:id="rId4"/>
  </sheets>
  <definedNames>
    <definedName name="_xlnm.Print_Titles" localSheetId="0">'Formularz cenowy - dostawy'!$1:$2</definedName>
    <definedName name="_xlnm.Print_Titles" localSheetId="1">'Formularz cenowy - Usługi'!$1:$2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K33" i="1"/>
  <c r="J33" i="1"/>
  <c r="E14" i="2"/>
  <c r="E15" i="2"/>
  <c r="E16" i="2"/>
  <c r="E13" i="2"/>
  <c r="E6" i="2"/>
  <c r="E7" i="2"/>
  <c r="E5" i="2"/>
  <c r="E4" i="2"/>
  <c r="E3" i="2"/>
  <c r="F4" i="1"/>
  <c r="F3" i="1"/>
  <c r="E3" i="3"/>
  <c r="I22" i="1"/>
  <c r="I23" i="1"/>
  <c r="I24" i="1"/>
  <c r="L24" i="1" s="1"/>
  <c r="I25" i="1"/>
  <c r="I26" i="1"/>
  <c r="I27" i="1"/>
  <c r="I29" i="2" l="1"/>
  <c r="G29" i="2"/>
  <c r="H29" i="2"/>
  <c r="L29" i="1" l="1"/>
  <c r="L28" i="1"/>
  <c r="J29" i="1"/>
  <c r="J28" i="1"/>
  <c r="I29" i="1"/>
  <c r="K29" i="1" s="1"/>
  <c r="I28" i="1"/>
  <c r="K28" i="1" s="1"/>
  <c r="L31" i="1" l="1"/>
  <c r="J31" i="1"/>
  <c r="K31" i="1"/>
  <c r="I19" i="1" l="1"/>
  <c r="L30" i="1"/>
  <c r="L32" i="1"/>
  <c r="L34" i="1"/>
  <c r="K30" i="1"/>
  <c r="K32" i="1"/>
  <c r="K34" i="1"/>
  <c r="J19" i="1" l="1"/>
  <c r="L19" i="1"/>
  <c r="K19" i="1"/>
  <c r="I9" i="2"/>
  <c r="I10" i="2"/>
  <c r="I11" i="2"/>
  <c r="I12" i="2"/>
  <c r="I8" i="2"/>
  <c r="I17" i="2"/>
  <c r="I19" i="2"/>
  <c r="I20" i="2"/>
  <c r="I18" i="2"/>
  <c r="I4" i="3" l="1"/>
  <c r="H4" i="3"/>
  <c r="G4" i="3"/>
  <c r="I3" i="3"/>
  <c r="H3" i="3"/>
  <c r="G3" i="3"/>
  <c r="I30" i="2"/>
  <c r="H30" i="2"/>
  <c r="G30" i="2"/>
  <c r="I28" i="2"/>
  <c r="H28" i="2"/>
  <c r="G28" i="2"/>
  <c r="I27" i="2"/>
  <c r="H27" i="2"/>
  <c r="G27" i="2"/>
  <c r="I26" i="2"/>
  <c r="H26" i="2"/>
  <c r="G26" i="2"/>
  <c r="I25" i="2"/>
  <c r="H25" i="2"/>
  <c r="G25" i="2"/>
  <c r="I24" i="2"/>
  <c r="H24" i="2"/>
  <c r="G24" i="2"/>
  <c r="I23" i="2"/>
  <c r="H23" i="2"/>
  <c r="G23" i="2"/>
  <c r="I22" i="2"/>
  <c r="H22" i="2"/>
  <c r="G22" i="2"/>
  <c r="I21" i="2"/>
  <c r="H21" i="2"/>
  <c r="G21" i="2"/>
  <c r="H20" i="2"/>
  <c r="G20" i="2"/>
  <c r="H19" i="2"/>
  <c r="G19" i="2"/>
  <c r="H18" i="2"/>
  <c r="G18" i="2"/>
  <c r="H17" i="2"/>
  <c r="G17" i="2"/>
  <c r="I16" i="2"/>
  <c r="H16" i="2"/>
  <c r="G16" i="2"/>
  <c r="I15" i="2"/>
  <c r="H15" i="2"/>
  <c r="G15" i="2"/>
  <c r="I14" i="2"/>
  <c r="H14" i="2"/>
  <c r="G14" i="2"/>
  <c r="I13" i="2"/>
  <c r="H13" i="2"/>
  <c r="G13" i="2"/>
  <c r="H12" i="2"/>
  <c r="G12" i="2"/>
  <c r="H11" i="2"/>
  <c r="G11" i="2"/>
  <c r="H10" i="2"/>
  <c r="G10" i="2"/>
  <c r="H9" i="2"/>
  <c r="G9" i="2"/>
  <c r="H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3" i="2"/>
  <c r="H3" i="2"/>
  <c r="G3" i="2"/>
  <c r="J34" i="1"/>
  <c r="J32" i="1"/>
  <c r="J30" i="1"/>
  <c r="K24" i="1"/>
  <c r="L23" i="1"/>
  <c r="I21" i="1"/>
  <c r="I20" i="1"/>
  <c r="L20" i="1" s="1"/>
  <c r="I18" i="1"/>
  <c r="L18" i="1" s="1"/>
  <c r="I17" i="1"/>
  <c r="L17" i="1" s="1"/>
  <c r="I16" i="1"/>
  <c r="I15" i="1"/>
  <c r="I14" i="1"/>
  <c r="I13" i="1"/>
  <c r="L13" i="1" s="1"/>
  <c r="I12" i="1"/>
  <c r="I11" i="1"/>
  <c r="I10" i="1"/>
  <c r="I9" i="1"/>
  <c r="L9" i="1" s="1"/>
  <c r="I8" i="1"/>
  <c r="L8" i="1" s="1"/>
  <c r="I7" i="1"/>
  <c r="I6" i="1"/>
  <c r="K6" i="1" s="1"/>
  <c r="I5" i="1"/>
  <c r="K5" i="1" s="1"/>
  <c r="I4" i="1"/>
  <c r="K4" i="1" s="1"/>
  <c r="I3" i="1"/>
  <c r="L7" i="1" l="1"/>
  <c r="L6" i="1"/>
  <c r="K11" i="1"/>
  <c r="L11" i="1"/>
  <c r="K12" i="1"/>
  <c r="L12" i="1"/>
  <c r="K22" i="1"/>
  <c r="L22" i="1"/>
  <c r="K14" i="1"/>
  <c r="L14" i="1"/>
  <c r="L3" i="1"/>
  <c r="K3" i="1"/>
  <c r="K16" i="1"/>
  <c r="L16" i="1"/>
  <c r="K26" i="1"/>
  <c r="L26" i="1"/>
  <c r="K20" i="1"/>
  <c r="K21" i="1"/>
  <c r="L21" i="1"/>
  <c r="K15" i="1"/>
  <c r="L15" i="1"/>
  <c r="K25" i="1"/>
  <c r="L25" i="1"/>
  <c r="K10" i="1"/>
  <c r="L10" i="1"/>
  <c r="K18" i="1"/>
  <c r="L27" i="1"/>
  <c r="K27" i="1"/>
  <c r="K23" i="1"/>
  <c r="K8" i="1"/>
  <c r="K7" i="1"/>
  <c r="K9" i="1"/>
  <c r="K17" i="1"/>
  <c r="J13" i="1"/>
  <c r="K13" i="1"/>
  <c r="J11" i="1"/>
  <c r="J9" i="1"/>
  <c r="J24" i="1"/>
  <c r="J27" i="1"/>
  <c r="J21" i="1"/>
  <c r="J26" i="1"/>
  <c r="J25" i="1"/>
  <c r="J23" i="1"/>
  <c r="J17" i="1"/>
  <c r="J15" i="1"/>
  <c r="J7" i="1"/>
  <c r="L5" i="1"/>
  <c r="J5" i="1"/>
  <c r="J3" i="1"/>
  <c r="I31" i="2"/>
  <c r="I32" i="2" s="1"/>
  <c r="I5" i="3"/>
  <c r="I6" i="3" s="1"/>
  <c r="J6" i="1"/>
  <c r="J10" i="1"/>
  <c r="J14" i="1"/>
  <c r="J18" i="1"/>
  <c r="J22" i="1"/>
  <c r="L4" i="1"/>
  <c r="J4" i="1"/>
  <c r="J8" i="1"/>
  <c r="J12" i="1"/>
  <c r="J16" i="1"/>
  <c r="J20" i="1"/>
  <c r="L35" i="1" l="1"/>
  <c r="B2" i="4" s="1"/>
  <c r="L36" i="1" l="1"/>
  <c r="C2" i="4"/>
</calcChain>
</file>

<file path=xl/sharedStrings.xml><?xml version="1.0" encoding="utf-8"?>
<sst xmlns="http://schemas.openxmlformats.org/spreadsheetml/2006/main" count="146" uniqueCount="71">
  <si>
    <t>Uwagi</t>
  </si>
  <si>
    <t>lp</t>
  </si>
  <si>
    <t>Przedmiot oferty</t>
  </si>
  <si>
    <t>Średnica [DN]</t>
  </si>
  <si>
    <t>Przpływ Q3</t>
  </si>
  <si>
    <t>minimalna liczba wodomierzy w roku 2023</t>
  </si>
  <si>
    <t>cena jednego wodomierza (netto)</t>
  </si>
  <si>
    <t>cena jednej nakładki (netto)</t>
  </si>
  <si>
    <t>Cena jednostowa Produktu wodomierz+ nakładka (netto)</t>
  </si>
  <si>
    <t>VAT 23% dla jednego Produktu wodomierz + nakładka</t>
  </si>
  <si>
    <t>Cena jednostkowa Produktu wodomierz + nakładka (brutto)</t>
  </si>
  <si>
    <t>minimalna wartość produktu wodomierze + nakładki (netto)</t>
  </si>
  <si>
    <t>[mm]</t>
  </si>
  <si>
    <t>[m3/h]</t>
  </si>
  <si>
    <t>Wodomierze do miejsc suchych wraz z nakładkami radiowymi</t>
  </si>
  <si>
    <t>Wodomierze gwintowane, jednostrumieniowe, wirnikowe, suchobieżne, z blokadą obrotu liczydła: JS Smart +, Master + wraz z nakładką radiową lub równoważne</t>
  </si>
  <si>
    <t>Wodomierze kołnierzowe, śrubowe z wirnikiem umieszczonym współosiowo, z blokadą obrotu liczydła: MWN wraz z nakładką radiową lub równoważne</t>
  </si>
  <si>
    <t>od 0 do 1*</t>
  </si>
  <si>
    <t>Wodomierze kołnierzowe, sprzężone jednostrumieniowy z wodomierzem śrubowym: MWN/JS z nakładkami radiowymi lub równoważny</t>
  </si>
  <si>
    <t>50/20</t>
  </si>
  <si>
    <t>80/20</t>
  </si>
  <si>
    <t>100/20</t>
  </si>
  <si>
    <t>Wodomierze do studni wodomierzowejwraz z nakładkami radiowymi</t>
  </si>
  <si>
    <t>65/20</t>
  </si>
  <si>
    <t>Nakładka optyczna do miejsc suchych AT-WMBUS-16-2 lub równoważne</t>
  </si>
  <si>
    <t>15/20</t>
  </si>
  <si>
    <t>-</t>
  </si>
  <si>
    <t>X</t>
  </si>
  <si>
    <t>Nakładka optyczna do miejsc suchych AT-WMBUS-16-2 z przedłużonym torem antenowym lub równoważne</t>
  </si>
  <si>
    <t>minimalna wartość zamówienia (netto)</t>
  </si>
  <si>
    <t>uzupełnić pola zaznaczone kolorem szarym</t>
  </si>
  <si>
    <t>maksymalna wartość zamówienia (wartość minimalna powiększona o 30% netto)</t>
  </si>
  <si>
    <r>
      <rPr>
        <b/>
        <sz val="11"/>
        <color rgb="FFFFFF00"/>
        <rFont val="Calibri"/>
        <family val="2"/>
        <charset val="238"/>
        <scheme val="minor"/>
      </rPr>
      <t>*</t>
    </r>
    <r>
      <rPr>
        <b/>
        <sz val="11"/>
        <color theme="1"/>
        <rFont val="Calibri"/>
        <family val="2"/>
        <charset val="238"/>
        <scheme val="minor"/>
      </rPr>
      <t xml:space="preserve"> w formularzu cenowym należy wycenić 1 sztukę</t>
    </r>
  </si>
  <si>
    <t xml:space="preserve">Nakładki </t>
  </si>
  <si>
    <t>Wodomierze sprzężone jednostrumieniowy z wodomierzem śrubowym: MWN/JS z nakładkami APT-NA1 lub równoważne</t>
  </si>
  <si>
    <t>Wodomierze kołnierzowe, śrubowe z wirnikiem umieszczonym współosiowo, blokadą obrotu liczydła z nakładkami APT-NA1 lub równoważne</t>
  </si>
  <si>
    <r>
      <t xml:space="preserve">Wodomierze gwintowane, jednostrumieniowe, wirnikowe, suchobieżne, z blokadą obrotu liczydła: JS Smart +, Master +; 02-IP68 02Ti/Ir oraz z nakładką APT-WMBUS-NA-1 z </t>
    </r>
    <r>
      <rPr>
        <b/>
        <sz val="11"/>
        <color theme="1"/>
        <rFont val="Calibri"/>
        <family val="2"/>
        <charset val="238"/>
        <scheme val="minor"/>
      </rPr>
      <t>przedłużonym torem</t>
    </r>
    <r>
      <rPr>
        <sz val="11"/>
        <color theme="1"/>
        <rFont val="Calibri"/>
        <family val="2"/>
        <charset val="238"/>
        <scheme val="minor"/>
      </rPr>
      <t xml:space="preserve"> antenowym lub równoważne</t>
    </r>
  </si>
  <si>
    <t>Wodomierze gwintowane, jednostrumieniowe, wirnikowe, suchobieżne, z blokadą obrotu liczydła: JS Smart +, Master +; 02-IP68 02Ti/Ir oraz z nakładką APT-WMBUS-NA-1 lub równoważne</t>
  </si>
  <si>
    <t>Przewidywana ilość zakupu/ wyk .usług w roku 2023</t>
  </si>
  <si>
    <t>Cena jednostkowa Usługi (netto)</t>
  </si>
  <si>
    <t>Vat 23%</t>
  </si>
  <si>
    <t>Cena jednostkowa Usługi (brutto)</t>
  </si>
  <si>
    <t>minimalna wartość usługi (netto)</t>
  </si>
  <si>
    <t>Usługi wymiany/ montażu wodomierzy realizowana w miejscu suchym</t>
  </si>
  <si>
    <t>Usługa wymiany wodomierza</t>
  </si>
  <si>
    <t>Usługa montażu wodomierza na nowym punkcie</t>
  </si>
  <si>
    <t>Usługi wymiany/ montażu wodomierzy realizowana w studni wodomierzowej</t>
  </si>
  <si>
    <t>Usługa w miejscu suchym</t>
  </si>
  <si>
    <t>Usługa konfiguracji nakładki radiowej</t>
  </si>
  <si>
    <t>Usługa wymiany zaworów</t>
  </si>
  <si>
    <t>Wymiana zaworu odcinającego na nowy</t>
  </si>
  <si>
    <t>Usługi dodatkowe</t>
  </si>
  <si>
    <t>20/25</t>
  </si>
  <si>
    <t>Usługa plombowania wodomierza</t>
  </si>
  <si>
    <t>Usługa odczytu</t>
  </si>
  <si>
    <t>Usługa odczytu wodomierza - standardowa</t>
  </si>
  <si>
    <t>Usługa odczytu wodomierza - dodatkowa</t>
  </si>
  <si>
    <t>Zmiana średnicy wodomierza</t>
  </si>
  <si>
    <t>25/15</t>
  </si>
  <si>
    <t>Usługa skrócenia/Wydlużenia podejścia wodomierzowego</t>
  </si>
  <si>
    <t>20-40</t>
  </si>
  <si>
    <t>Używana Nakładka optyczna do miejsc suchych AT-WMBUS-16-2 lub równoważne</t>
  </si>
  <si>
    <t>Wodomierze gwintowane, jednostrumieniowe, wirnikowe, suchobieżne, z blokadą obrotu liczydła: JS Smart +, Master + lub równoważne</t>
  </si>
  <si>
    <t>Usługa montażu lub wymiany i konfiguracja nakładki radiowej - używanej</t>
  </si>
  <si>
    <t>15-25</t>
  </si>
  <si>
    <t xml:space="preserve">Usługa demontau uwodomierza prywatnego, zakorkowanie i zaplombowanie podjeścia </t>
  </si>
  <si>
    <t>Nakłada  radiowa do miejs suchych APT-NA-1 z przedłuzonym torem lub równoważne</t>
  </si>
  <si>
    <t>Nakłada  radiowa do miejs suchych APT-NA-1 lub równoważne</t>
  </si>
  <si>
    <t>SUMA</t>
  </si>
  <si>
    <t>+30%</t>
  </si>
  <si>
    <t xml:space="preserve">Wodomierze regenerowane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</si>
</sst>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FF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165" fontId="0" fillId="0" borderId="4" xfId="1" applyNumberFormat="1" applyFont="1" applyFill="1" applyBorder="1" applyAlignment="1">
      <alignment horizontal="center" vertical="center"/>
    </xf>
    <xf numFmtId="43" fontId="0" fillId="3" borderId="4" xfId="1" applyFont="1" applyFill="1" applyBorder="1" applyAlignment="1" applyProtection="1">
      <alignment horizontal="center" vertical="center"/>
      <protection locked="0"/>
    </xf>
    <xf numFmtId="43" fontId="0" fillId="0" borderId="4" xfId="1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5" fontId="0" fillId="0" borderId="1" xfId="1" applyNumberFormat="1" applyFont="1" applyFill="1" applyBorder="1" applyAlignment="1">
      <alignment horizontal="center" vertical="center"/>
    </xf>
    <xf numFmtId="43" fontId="0" fillId="3" borderId="1" xfId="1" applyFont="1" applyFill="1" applyBorder="1" applyAlignment="1" applyProtection="1">
      <alignment horizontal="center" vertical="center"/>
      <protection locked="0"/>
    </xf>
    <xf numFmtId="43" fontId="0" fillId="0" borderId="1" xfId="1" applyFont="1" applyFill="1" applyBorder="1" applyAlignment="1">
      <alignment horizontal="center" vertical="center"/>
    </xf>
    <xf numFmtId="44" fontId="0" fillId="0" borderId="7" xfId="2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165" fontId="0" fillId="0" borderId="9" xfId="1" applyNumberFormat="1" applyFont="1" applyFill="1" applyBorder="1" applyAlignment="1">
      <alignment horizontal="center" vertical="center"/>
    </xf>
    <xf numFmtId="43" fontId="0" fillId="3" borderId="9" xfId="1" applyFont="1" applyFill="1" applyBorder="1" applyAlignment="1" applyProtection="1">
      <alignment horizontal="center" vertical="center"/>
      <protection locked="0"/>
    </xf>
    <xf numFmtId="43" fontId="0" fillId="0" borderId="9" xfId="1" applyFont="1" applyFill="1" applyBorder="1" applyAlignment="1">
      <alignment horizontal="center" vertical="center"/>
    </xf>
    <xf numFmtId="44" fontId="0" fillId="0" borderId="10" xfId="2" applyFont="1" applyFill="1" applyBorder="1" applyAlignment="1">
      <alignment horizontal="center" vertical="center"/>
    </xf>
    <xf numFmtId="0" fontId="0" fillId="0" borderId="1" xfId="0" applyBorder="1"/>
    <xf numFmtId="0" fontId="0" fillId="0" borderId="9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165" fontId="0" fillId="0" borderId="0" xfId="1" applyNumberFormat="1" applyFont="1" applyFill="1" applyBorder="1" applyAlignment="1">
      <alignment horizontal="center" vertical="center"/>
    </xf>
    <xf numFmtId="44" fontId="2" fillId="0" borderId="0" xfId="2" applyFont="1" applyFill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165" fontId="0" fillId="0" borderId="0" xfId="1" applyNumberFormat="1" applyFont="1" applyFill="1" applyBorder="1"/>
    <xf numFmtId="44" fontId="2" fillId="0" borderId="0" xfId="2" applyFont="1" applyFill="1" applyBorder="1"/>
    <xf numFmtId="0" fontId="0" fillId="0" borderId="0" xfId="0" applyAlignment="1">
      <alignment horizontal="left" vertical="center"/>
    </xf>
    <xf numFmtId="44" fontId="0" fillId="0" borderId="0" xfId="2" applyFont="1" applyFill="1" applyBorder="1"/>
    <xf numFmtId="43" fontId="0" fillId="0" borderId="5" xfId="1" applyFont="1" applyFill="1" applyBorder="1" applyAlignment="1">
      <alignment horizontal="center" vertical="center"/>
    </xf>
    <xf numFmtId="44" fontId="0" fillId="0" borderId="14" xfId="2" applyFont="1" applyFill="1" applyBorder="1" applyAlignment="1">
      <alignment horizontal="center" vertical="center"/>
    </xf>
    <xf numFmtId="43" fontId="0" fillId="0" borderId="7" xfId="1" applyFont="1" applyFill="1" applyBorder="1" applyAlignment="1">
      <alignment horizontal="center" vertical="center"/>
    </xf>
    <xf numFmtId="44" fontId="0" fillId="0" borderId="15" xfId="2" applyFont="1" applyFill="1" applyBorder="1" applyAlignment="1">
      <alignment horizontal="center" vertical="center"/>
    </xf>
    <xf numFmtId="43" fontId="0" fillId="0" borderId="10" xfId="1" applyFont="1" applyFill="1" applyBorder="1" applyAlignment="1">
      <alignment horizontal="center" vertical="center"/>
    </xf>
    <xf numFmtId="44" fontId="0" fillId="0" borderId="16" xfId="2" applyFont="1" applyFill="1" applyBorder="1" applyAlignment="1">
      <alignment horizontal="center" vertical="center"/>
    </xf>
    <xf numFmtId="44" fontId="0" fillId="0" borderId="13" xfId="2" applyFont="1" applyFill="1" applyBorder="1" applyAlignment="1">
      <alignment horizontal="center" vertical="center"/>
    </xf>
    <xf numFmtId="44" fontId="0" fillId="0" borderId="17" xfId="2" applyFont="1" applyFill="1" applyBorder="1" applyAlignment="1">
      <alignment horizontal="center" vertical="center"/>
    </xf>
    <xf numFmtId="44" fontId="2" fillId="0" borderId="0" xfId="2" applyFont="1" applyFill="1" applyBorder="1" applyAlignment="1">
      <alignment horizontal="right" vertical="center"/>
    </xf>
    <xf numFmtId="165" fontId="0" fillId="0" borderId="19" xfId="1" applyNumberFormat="1" applyFont="1" applyFill="1" applyBorder="1" applyAlignment="1">
      <alignment horizontal="center" vertical="center"/>
    </xf>
    <xf numFmtId="44" fontId="0" fillId="0" borderId="0" xfId="0" applyNumberFormat="1"/>
    <xf numFmtId="164" fontId="0" fillId="3" borderId="4" xfId="3" applyFont="1" applyFill="1" applyBorder="1" applyAlignment="1" applyProtection="1">
      <alignment horizontal="center" vertical="center"/>
      <protection locked="0"/>
    </xf>
    <xf numFmtId="164" fontId="0" fillId="3" borderId="9" xfId="3" applyFont="1" applyFill="1" applyBorder="1" applyAlignment="1" applyProtection="1">
      <alignment horizontal="center" vertical="center"/>
      <protection locked="0"/>
    </xf>
    <xf numFmtId="164" fontId="0" fillId="3" borderId="1" xfId="3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21" xfId="0" applyBorder="1"/>
    <xf numFmtId="165" fontId="0" fillId="0" borderId="21" xfId="1" applyNumberFormat="1" applyFont="1" applyFill="1" applyBorder="1" applyAlignment="1">
      <alignment horizontal="center" vertical="center"/>
    </xf>
    <xf numFmtId="43" fontId="0" fillId="0" borderId="21" xfId="1" applyFont="1" applyFill="1" applyBorder="1" applyAlignment="1">
      <alignment horizontal="center" vertical="center"/>
    </xf>
    <xf numFmtId="43" fontId="0" fillId="3" borderId="21" xfId="1" applyFont="1" applyFill="1" applyBorder="1" applyAlignment="1" applyProtection="1">
      <alignment horizontal="center" vertical="center"/>
      <protection locked="0"/>
    </xf>
    <xf numFmtId="0" fontId="0" fillId="0" borderId="22" xfId="0" applyBorder="1" applyAlignment="1">
      <alignment horizontal="center" vertical="center"/>
    </xf>
    <xf numFmtId="165" fontId="0" fillId="0" borderId="0" xfId="0" applyNumberFormat="1"/>
    <xf numFmtId="43" fontId="0" fillId="0" borderId="19" xfId="1" applyFont="1" applyFill="1" applyBorder="1" applyAlignment="1">
      <alignment horizontal="center" vertical="center"/>
    </xf>
    <xf numFmtId="1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3" fontId="0" fillId="0" borderId="2" xfId="1" applyFont="1" applyFill="1" applyBorder="1" applyAlignment="1">
      <alignment horizontal="center" vertical="center"/>
    </xf>
    <xf numFmtId="43" fontId="0" fillId="0" borderId="27" xfId="1" applyFont="1" applyFill="1" applyBorder="1" applyAlignment="1">
      <alignment horizontal="center" vertical="center"/>
    </xf>
    <xf numFmtId="44" fontId="0" fillId="0" borderId="28" xfId="2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center" wrapText="1"/>
    </xf>
    <xf numFmtId="165" fontId="0" fillId="4" borderId="4" xfId="1" applyNumberFormat="1" applyFont="1" applyFill="1" applyBorder="1" applyAlignment="1">
      <alignment horizontal="center" vertical="center"/>
    </xf>
    <xf numFmtId="165" fontId="0" fillId="4" borderId="1" xfId="1" applyNumberFormat="1" applyFont="1" applyFill="1" applyBorder="1" applyAlignment="1">
      <alignment horizontal="center" vertical="center"/>
    </xf>
    <xf numFmtId="165" fontId="0" fillId="4" borderId="9" xfId="1" applyNumberFormat="1" applyFont="1" applyFill="1" applyBorder="1" applyAlignment="1">
      <alignment horizontal="center" vertical="center"/>
    </xf>
    <xf numFmtId="165" fontId="0" fillId="4" borderId="2" xfId="1" applyNumberFormat="1" applyFont="1" applyFill="1" applyBorder="1" applyAlignment="1">
      <alignment horizontal="center" vertical="center"/>
    </xf>
    <xf numFmtId="43" fontId="0" fillId="4" borderId="4" xfId="1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4" fontId="0" fillId="0" borderId="0" xfId="0" applyNumberFormat="1" applyAlignment="1">
      <alignment horizontal="left" vertical="center"/>
    </xf>
    <xf numFmtId="164" fontId="0" fillId="0" borderId="0" xfId="0" applyNumberFormat="1"/>
    <xf numFmtId="166" fontId="0" fillId="0" borderId="0" xfId="0" applyNumberFormat="1"/>
    <xf numFmtId="0" fontId="0" fillId="0" borderId="2" xfId="0" applyBorder="1"/>
    <xf numFmtId="165" fontId="0" fillId="0" borderId="2" xfId="1" applyNumberFormat="1" applyFont="1" applyFill="1" applyBorder="1" applyAlignment="1">
      <alignment horizontal="center" vertical="center"/>
    </xf>
    <xf numFmtId="43" fontId="0" fillId="3" borderId="2" xfId="1" applyFont="1" applyFill="1" applyBorder="1" applyAlignment="1" applyProtection="1">
      <alignment horizontal="center" vertical="center"/>
      <protection locked="0"/>
    </xf>
    <xf numFmtId="165" fontId="0" fillId="4" borderId="19" xfId="1" applyNumberFormat="1" applyFont="1" applyFill="1" applyBorder="1" applyAlignment="1">
      <alignment horizontal="center" vertical="center"/>
    </xf>
    <xf numFmtId="9" fontId="2" fillId="0" borderId="0" xfId="0" quotePrefix="1" applyNumberFormat="1" applyFont="1"/>
    <xf numFmtId="0" fontId="0" fillId="0" borderId="25" xfId="0" applyBorder="1" applyAlignment="1">
      <alignment horizontal="center" vertical="center"/>
    </xf>
    <xf numFmtId="165" fontId="0" fillId="0" borderId="25" xfId="1" applyNumberFormat="1" applyFont="1" applyFill="1" applyBorder="1" applyAlignment="1">
      <alignment horizontal="center" vertical="center"/>
    </xf>
    <xf numFmtId="43" fontId="0" fillId="3" borderId="25" xfId="1" applyFont="1" applyFill="1" applyBorder="1" applyAlignment="1" applyProtection="1">
      <alignment horizontal="center" vertical="center"/>
      <protection locked="0"/>
    </xf>
    <xf numFmtId="43" fontId="0" fillId="4" borderId="25" xfId="1" applyFont="1" applyFill="1" applyBorder="1" applyAlignment="1" applyProtection="1">
      <alignment horizontal="center" vertical="center"/>
      <protection locked="0"/>
    </xf>
    <xf numFmtId="43" fontId="0" fillId="0" borderId="25" xfId="1" applyFont="1" applyFill="1" applyBorder="1" applyAlignment="1">
      <alignment horizontal="center" vertical="center"/>
    </xf>
    <xf numFmtId="44" fontId="0" fillId="0" borderId="29" xfId="2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44" fontId="0" fillId="2" borderId="5" xfId="2" applyFont="1" applyFill="1" applyBorder="1" applyAlignment="1">
      <alignment horizontal="center" vertical="center" wrapText="1"/>
    </xf>
    <xf numFmtId="44" fontId="0" fillId="2" borderId="10" xfId="2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65" fontId="0" fillId="2" borderId="4" xfId="1" applyNumberFormat="1" applyFont="1" applyFill="1" applyBorder="1" applyAlignment="1">
      <alignment horizontal="center" vertical="center" wrapText="1"/>
    </xf>
    <xf numFmtId="165" fontId="0" fillId="2" borderId="9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4" fontId="0" fillId="2" borderId="1" xfId="2" applyFont="1" applyFill="1" applyBorder="1" applyAlignment="1">
      <alignment horizontal="center" vertical="center" wrapText="1"/>
    </xf>
    <xf numFmtId="44" fontId="0" fillId="2" borderId="2" xfId="2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</cellXfs>
  <cellStyles count="4">
    <cellStyle name="Dziesiętny" xfId="1" builtinId="3"/>
    <cellStyle name="Dziesiętny 2" xfId="3" xr:uid="{00000000-0005-0000-0000-000001000000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opLeftCell="A19" workbookViewId="0">
      <selection activeCell="H30" sqref="H30:H34"/>
    </sheetView>
  </sheetViews>
  <sheetFormatPr defaultRowHeight="15" x14ac:dyDescent="0.25"/>
  <cols>
    <col min="1" max="1" width="20.28515625" customWidth="1"/>
    <col min="2" max="2" width="5.42578125" customWidth="1"/>
    <col min="3" max="3" width="37.85546875" customWidth="1"/>
    <col min="6" max="7" width="13" customWidth="1"/>
    <col min="8" max="8" width="11.7109375" customWidth="1"/>
    <col min="9" max="9" width="10.7109375" customWidth="1"/>
    <col min="10" max="10" width="26.140625" bestFit="1" customWidth="1"/>
    <col min="11" max="11" width="28.7109375" bestFit="1" customWidth="1"/>
    <col min="12" max="12" width="14.42578125" customWidth="1"/>
  </cols>
  <sheetData>
    <row r="1" spans="1:12" ht="30" x14ac:dyDescent="0.25">
      <c r="A1" s="94" t="s">
        <v>0</v>
      </c>
      <c r="B1" s="84" t="s">
        <v>1</v>
      </c>
      <c r="C1" s="84" t="s">
        <v>2</v>
      </c>
      <c r="D1" s="67" t="s">
        <v>3</v>
      </c>
      <c r="E1" s="67" t="s">
        <v>4</v>
      </c>
      <c r="F1" s="96" t="s">
        <v>5</v>
      </c>
      <c r="G1" s="84" t="s">
        <v>6</v>
      </c>
      <c r="H1" s="84" t="s">
        <v>7</v>
      </c>
      <c r="I1" s="84" t="s">
        <v>8</v>
      </c>
      <c r="J1" s="84" t="s">
        <v>9</v>
      </c>
      <c r="K1" s="84" t="s">
        <v>10</v>
      </c>
      <c r="L1" s="86" t="s">
        <v>11</v>
      </c>
    </row>
    <row r="2" spans="1:12" ht="15.75" thickBot="1" x14ac:dyDescent="0.3">
      <c r="A2" s="95"/>
      <c r="B2" s="85"/>
      <c r="C2" s="85"/>
      <c r="D2" s="68" t="s">
        <v>12</v>
      </c>
      <c r="E2" s="68" t="s">
        <v>13</v>
      </c>
      <c r="F2" s="97"/>
      <c r="G2" s="85"/>
      <c r="H2" s="85"/>
      <c r="I2" s="85"/>
      <c r="J2" s="85"/>
      <c r="K2" s="85"/>
      <c r="L2" s="87"/>
    </row>
    <row r="3" spans="1:12" x14ac:dyDescent="0.25">
      <c r="A3" s="88" t="s">
        <v>14</v>
      </c>
      <c r="B3" s="47">
        <v>1</v>
      </c>
      <c r="C3" s="91" t="s">
        <v>15</v>
      </c>
      <c r="D3" s="47">
        <v>15</v>
      </c>
      <c r="E3" s="47">
        <v>2.5</v>
      </c>
      <c r="F3" s="49">
        <f>15+437-100</f>
        <v>352</v>
      </c>
      <c r="G3" s="12"/>
      <c r="H3" s="51"/>
      <c r="I3" s="50">
        <f>G3+H3</f>
        <v>0</v>
      </c>
      <c r="J3" s="50">
        <f>I3*0.23</f>
        <v>0</v>
      </c>
      <c r="K3" s="50">
        <f>I3*1.23</f>
        <v>0</v>
      </c>
      <c r="L3" s="60">
        <f>F3*I3</f>
        <v>0</v>
      </c>
    </row>
    <row r="4" spans="1:12" x14ac:dyDescent="0.25">
      <c r="A4" s="89"/>
      <c r="B4" s="9">
        <v>2</v>
      </c>
      <c r="C4" s="92"/>
      <c r="D4" s="9">
        <v>20</v>
      </c>
      <c r="E4" s="9">
        <v>4</v>
      </c>
      <c r="F4" s="11">
        <f>169+51-80</f>
        <v>140</v>
      </c>
      <c r="G4" s="12"/>
      <c r="H4" s="12"/>
      <c r="I4" s="13">
        <f t="shared" ref="I4:I27" si="0">G4+H4</f>
        <v>0</v>
      </c>
      <c r="J4" s="13">
        <f t="shared" ref="J4:J27" si="1">I4*0.23</f>
        <v>0</v>
      </c>
      <c r="K4" s="13">
        <f t="shared" ref="K4:K27" si="2">I4*1.23</f>
        <v>0</v>
      </c>
      <c r="L4" s="14">
        <f t="shared" ref="L4:L5" si="3">F4*I4</f>
        <v>0</v>
      </c>
    </row>
    <row r="5" spans="1:12" x14ac:dyDescent="0.25">
      <c r="A5" s="89"/>
      <c r="B5" s="9">
        <v>3</v>
      </c>
      <c r="C5" s="92"/>
      <c r="D5" s="9">
        <v>25</v>
      </c>
      <c r="E5" s="9">
        <v>6.3</v>
      </c>
      <c r="F5" s="11">
        <v>35</v>
      </c>
      <c r="G5" s="12"/>
      <c r="H5" s="12"/>
      <c r="I5" s="13">
        <f t="shared" si="0"/>
        <v>0</v>
      </c>
      <c r="J5" s="13">
        <f t="shared" si="1"/>
        <v>0</v>
      </c>
      <c r="K5" s="13">
        <f t="shared" si="2"/>
        <v>0</v>
      </c>
      <c r="L5" s="14">
        <f t="shared" si="3"/>
        <v>0</v>
      </c>
    </row>
    <row r="6" spans="1:12" ht="21" customHeight="1" x14ac:dyDescent="0.25">
      <c r="A6" s="89"/>
      <c r="B6" s="9">
        <v>4</v>
      </c>
      <c r="C6" s="92"/>
      <c r="D6" s="9">
        <v>32</v>
      </c>
      <c r="E6" s="9">
        <v>10</v>
      </c>
      <c r="F6" s="11">
        <v>5</v>
      </c>
      <c r="G6" s="12"/>
      <c r="H6" s="12"/>
      <c r="I6" s="13">
        <f t="shared" si="0"/>
        <v>0</v>
      </c>
      <c r="J6" s="13">
        <f t="shared" si="1"/>
        <v>0</v>
      </c>
      <c r="K6" s="13">
        <f t="shared" si="2"/>
        <v>0</v>
      </c>
      <c r="L6" s="14">
        <f>F6*I6</f>
        <v>0</v>
      </c>
    </row>
    <row r="7" spans="1:12" x14ac:dyDescent="0.25">
      <c r="A7" s="89"/>
      <c r="B7" s="9">
        <v>5</v>
      </c>
      <c r="C7" s="92"/>
      <c r="D7" s="9">
        <v>40</v>
      </c>
      <c r="E7" s="9">
        <v>16</v>
      </c>
      <c r="F7" s="11">
        <v>12</v>
      </c>
      <c r="G7" s="12"/>
      <c r="H7" s="12"/>
      <c r="I7" s="13">
        <f t="shared" si="0"/>
        <v>0</v>
      </c>
      <c r="J7" s="13">
        <f t="shared" si="1"/>
        <v>0</v>
      </c>
      <c r="K7" s="13">
        <f t="shared" si="2"/>
        <v>0</v>
      </c>
      <c r="L7" s="14">
        <f>F7*I7</f>
        <v>0</v>
      </c>
    </row>
    <row r="8" spans="1:12" x14ac:dyDescent="0.25">
      <c r="A8" s="89"/>
      <c r="B8" s="9">
        <v>6</v>
      </c>
      <c r="C8" s="92" t="s">
        <v>16</v>
      </c>
      <c r="D8" s="9">
        <v>50</v>
      </c>
      <c r="E8" s="9">
        <v>40</v>
      </c>
      <c r="F8" s="11">
        <v>1</v>
      </c>
      <c r="G8" s="12"/>
      <c r="H8" s="12"/>
      <c r="I8" s="13">
        <f t="shared" si="0"/>
        <v>0</v>
      </c>
      <c r="J8" s="13">
        <f t="shared" si="1"/>
        <v>0</v>
      </c>
      <c r="K8" s="13">
        <f t="shared" si="2"/>
        <v>0</v>
      </c>
      <c r="L8" s="14">
        <f>I8</f>
        <v>0</v>
      </c>
    </row>
    <row r="9" spans="1:12" x14ac:dyDescent="0.25">
      <c r="A9" s="89"/>
      <c r="B9" s="9">
        <v>7</v>
      </c>
      <c r="C9" s="92"/>
      <c r="D9" s="9">
        <v>80</v>
      </c>
      <c r="E9" s="9">
        <v>100</v>
      </c>
      <c r="F9" s="11">
        <v>2</v>
      </c>
      <c r="G9" s="12"/>
      <c r="H9" s="12"/>
      <c r="I9" s="13">
        <f t="shared" si="0"/>
        <v>0</v>
      </c>
      <c r="J9" s="13">
        <f t="shared" si="1"/>
        <v>0</v>
      </c>
      <c r="K9" s="13">
        <f t="shared" si="2"/>
        <v>0</v>
      </c>
      <c r="L9" s="14">
        <f>F9*I9</f>
        <v>0</v>
      </c>
    </row>
    <row r="10" spans="1:12" ht="24" customHeight="1" x14ac:dyDescent="0.25">
      <c r="A10" s="89"/>
      <c r="B10" s="9">
        <v>8</v>
      </c>
      <c r="C10" s="92"/>
      <c r="D10" s="9">
        <v>100</v>
      </c>
      <c r="E10" s="9">
        <v>160</v>
      </c>
      <c r="F10" s="11">
        <v>1</v>
      </c>
      <c r="G10" s="12"/>
      <c r="H10" s="12"/>
      <c r="I10" s="13">
        <f t="shared" si="0"/>
        <v>0</v>
      </c>
      <c r="J10" s="13">
        <f t="shared" si="1"/>
        <v>0</v>
      </c>
      <c r="K10" s="13">
        <f t="shared" si="2"/>
        <v>0</v>
      </c>
      <c r="L10" s="14">
        <f>I10</f>
        <v>0</v>
      </c>
    </row>
    <row r="11" spans="1:12" x14ac:dyDescent="0.25">
      <c r="A11" s="89"/>
      <c r="B11" s="9">
        <v>9</v>
      </c>
      <c r="C11" s="92" t="s">
        <v>18</v>
      </c>
      <c r="D11" s="9" t="s">
        <v>19</v>
      </c>
      <c r="E11" s="9">
        <v>25</v>
      </c>
      <c r="F11" s="11" t="s">
        <v>17</v>
      </c>
      <c r="G11" s="12"/>
      <c r="H11" s="12"/>
      <c r="I11" s="13">
        <f t="shared" si="0"/>
        <v>0</v>
      </c>
      <c r="J11" s="13">
        <f t="shared" si="1"/>
        <v>0</v>
      </c>
      <c r="K11" s="13">
        <f t="shared" si="2"/>
        <v>0</v>
      </c>
      <c r="L11" s="14">
        <f>I11</f>
        <v>0</v>
      </c>
    </row>
    <row r="12" spans="1:12" x14ac:dyDescent="0.25">
      <c r="A12" s="89"/>
      <c r="B12" s="9">
        <v>10</v>
      </c>
      <c r="C12" s="92"/>
      <c r="D12" s="9" t="s">
        <v>20</v>
      </c>
      <c r="E12" s="9">
        <v>63</v>
      </c>
      <c r="F12" s="11" t="s">
        <v>17</v>
      </c>
      <c r="G12" s="12"/>
      <c r="H12" s="12"/>
      <c r="I12" s="13">
        <f t="shared" si="0"/>
        <v>0</v>
      </c>
      <c r="J12" s="13">
        <f t="shared" si="1"/>
        <v>0</v>
      </c>
      <c r="K12" s="13">
        <f t="shared" si="2"/>
        <v>0</v>
      </c>
      <c r="L12" s="14">
        <f>I12</f>
        <v>0</v>
      </c>
    </row>
    <row r="13" spans="1:12" ht="27" customHeight="1" thickBot="1" x14ac:dyDescent="0.3">
      <c r="A13" s="90"/>
      <c r="B13" s="15">
        <v>11</v>
      </c>
      <c r="C13" s="93"/>
      <c r="D13" s="15" t="s">
        <v>21</v>
      </c>
      <c r="E13" s="15">
        <v>100</v>
      </c>
      <c r="F13" s="17" t="s">
        <v>17</v>
      </c>
      <c r="G13" s="12"/>
      <c r="H13" s="12"/>
      <c r="I13" s="19">
        <f t="shared" si="0"/>
        <v>0</v>
      </c>
      <c r="J13" s="19">
        <f t="shared" si="1"/>
        <v>0</v>
      </c>
      <c r="K13" s="13">
        <f t="shared" si="2"/>
        <v>0</v>
      </c>
      <c r="L13" s="20">
        <f>I13</f>
        <v>0</v>
      </c>
    </row>
    <row r="14" spans="1:12" x14ac:dyDescent="0.25">
      <c r="A14" s="103" t="s">
        <v>22</v>
      </c>
      <c r="B14" s="3">
        <v>12</v>
      </c>
      <c r="C14" s="104" t="s">
        <v>37</v>
      </c>
      <c r="D14" s="3">
        <v>20</v>
      </c>
      <c r="E14" s="3">
        <v>4</v>
      </c>
      <c r="F14" s="42">
        <v>30</v>
      </c>
      <c r="G14" s="12"/>
      <c r="H14" s="12"/>
      <c r="I14" s="7">
        <f t="shared" si="0"/>
        <v>0</v>
      </c>
      <c r="J14" s="7">
        <f t="shared" si="1"/>
        <v>0</v>
      </c>
      <c r="K14" s="54">
        <f t="shared" si="2"/>
        <v>0</v>
      </c>
      <c r="L14" s="8">
        <f>F14*I14</f>
        <v>0</v>
      </c>
    </row>
    <row r="15" spans="1:12" x14ac:dyDescent="0.25">
      <c r="A15" s="89"/>
      <c r="B15" s="9">
        <v>13</v>
      </c>
      <c r="C15" s="92"/>
      <c r="D15" s="9">
        <v>25</v>
      </c>
      <c r="E15" s="9">
        <v>6.3</v>
      </c>
      <c r="F15" s="11">
        <v>10</v>
      </c>
      <c r="G15" s="12"/>
      <c r="H15" s="12"/>
      <c r="I15" s="13">
        <f t="shared" si="0"/>
        <v>0</v>
      </c>
      <c r="J15" s="13">
        <f t="shared" si="1"/>
        <v>0</v>
      </c>
      <c r="K15" s="13">
        <f t="shared" si="2"/>
        <v>0</v>
      </c>
      <c r="L15" s="14">
        <f>F15*I15</f>
        <v>0</v>
      </c>
    </row>
    <row r="16" spans="1:12" x14ac:dyDescent="0.25">
      <c r="A16" s="89"/>
      <c r="B16" s="9">
        <v>14</v>
      </c>
      <c r="C16" s="92"/>
      <c r="D16" s="9">
        <v>32</v>
      </c>
      <c r="E16" s="9">
        <v>10</v>
      </c>
      <c r="F16" s="11">
        <v>2</v>
      </c>
      <c r="G16" s="12"/>
      <c r="H16" s="12"/>
      <c r="I16" s="13">
        <f t="shared" si="0"/>
        <v>0</v>
      </c>
      <c r="J16" s="13">
        <f t="shared" si="1"/>
        <v>0</v>
      </c>
      <c r="K16" s="13">
        <f t="shared" si="2"/>
        <v>0</v>
      </c>
      <c r="L16" s="14">
        <f>F16*I16</f>
        <v>0</v>
      </c>
    </row>
    <row r="17" spans="1:12" ht="18.600000000000001" customHeight="1" x14ac:dyDescent="0.25">
      <c r="A17" s="89"/>
      <c r="B17" s="9">
        <v>15</v>
      </c>
      <c r="C17" s="92"/>
      <c r="D17" s="9">
        <v>40</v>
      </c>
      <c r="E17" s="9">
        <v>16</v>
      </c>
      <c r="F17" s="11">
        <v>10</v>
      </c>
      <c r="G17" s="12"/>
      <c r="H17" s="12"/>
      <c r="I17" s="13">
        <f t="shared" si="0"/>
        <v>0</v>
      </c>
      <c r="J17" s="13">
        <f t="shared" si="1"/>
        <v>0</v>
      </c>
      <c r="K17" s="13">
        <f t="shared" si="2"/>
        <v>0</v>
      </c>
      <c r="L17" s="14">
        <f>F17*I17</f>
        <v>0</v>
      </c>
    </row>
    <row r="18" spans="1:12" x14ac:dyDescent="0.25">
      <c r="A18" s="89"/>
      <c r="B18" s="9">
        <v>16</v>
      </c>
      <c r="C18" s="92" t="s">
        <v>36</v>
      </c>
      <c r="D18" s="9">
        <v>20</v>
      </c>
      <c r="E18" s="9">
        <v>4</v>
      </c>
      <c r="F18" s="11" t="s">
        <v>17</v>
      </c>
      <c r="G18" s="12"/>
      <c r="H18" s="12"/>
      <c r="I18" s="13">
        <f t="shared" si="0"/>
        <v>0</v>
      </c>
      <c r="J18" s="13">
        <f t="shared" si="1"/>
        <v>0</v>
      </c>
      <c r="K18" s="13">
        <f t="shared" si="2"/>
        <v>0</v>
      </c>
      <c r="L18" s="14">
        <f t="shared" ref="L18:L26" si="4">I18</f>
        <v>0</v>
      </c>
    </row>
    <row r="19" spans="1:12" ht="28.9" customHeight="1" x14ac:dyDescent="0.25">
      <c r="A19" s="89"/>
      <c r="B19" s="9">
        <v>17</v>
      </c>
      <c r="C19" s="92"/>
      <c r="D19" s="9">
        <v>40</v>
      </c>
      <c r="E19" s="9">
        <v>16</v>
      </c>
      <c r="F19" s="11" t="s">
        <v>17</v>
      </c>
      <c r="G19" s="12"/>
      <c r="H19" s="12"/>
      <c r="I19" s="13">
        <f>G19+H19</f>
        <v>0</v>
      </c>
      <c r="J19" s="13">
        <f>I19*0.23</f>
        <v>0</v>
      </c>
      <c r="K19" s="13">
        <f t="shared" si="2"/>
        <v>0</v>
      </c>
      <c r="L19" s="14">
        <f t="shared" si="4"/>
        <v>0</v>
      </c>
    </row>
    <row r="20" spans="1:12" x14ac:dyDescent="0.25">
      <c r="A20" s="89"/>
      <c r="B20" s="9">
        <v>18</v>
      </c>
      <c r="C20" s="92" t="s">
        <v>35</v>
      </c>
      <c r="D20" s="9">
        <v>50</v>
      </c>
      <c r="E20" s="9">
        <v>40</v>
      </c>
      <c r="F20" s="11" t="s">
        <v>17</v>
      </c>
      <c r="G20" s="12"/>
      <c r="H20" s="12"/>
      <c r="I20" s="13">
        <f t="shared" si="0"/>
        <v>0</v>
      </c>
      <c r="J20" s="13">
        <f t="shared" si="1"/>
        <v>0</v>
      </c>
      <c r="K20" s="13">
        <f t="shared" si="2"/>
        <v>0</v>
      </c>
      <c r="L20" s="14">
        <f t="shared" si="4"/>
        <v>0</v>
      </c>
    </row>
    <row r="21" spans="1:12" x14ac:dyDescent="0.25">
      <c r="A21" s="89"/>
      <c r="B21" s="9">
        <v>19</v>
      </c>
      <c r="C21" s="92"/>
      <c r="D21" s="9">
        <v>65</v>
      </c>
      <c r="E21" s="9">
        <v>63</v>
      </c>
      <c r="F21" s="11" t="s">
        <v>17</v>
      </c>
      <c r="G21" s="12"/>
      <c r="H21" s="12"/>
      <c r="I21" s="13">
        <f t="shared" si="0"/>
        <v>0</v>
      </c>
      <c r="J21" s="13">
        <f t="shared" si="1"/>
        <v>0</v>
      </c>
      <c r="K21" s="13">
        <f t="shared" si="2"/>
        <v>0</v>
      </c>
      <c r="L21" s="14">
        <f t="shared" si="4"/>
        <v>0</v>
      </c>
    </row>
    <row r="22" spans="1:12" x14ac:dyDescent="0.25">
      <c r="A22" s="89"/>
      <c r="B22" s="9">
        <v>20</v>
      </c>
      <c r="C22" s="92"/>
      <c r="D22" s="9">
        <v>80</v>
      </c>
      <c r="E22" s="9">
        <v>100</v>
      </c>
      <c r="F22" s="11" t="s">
        <v>17</v>
      </c>
      <c r="G22" s="12"/>
      <c r="H22" s="12"/>
      <c r="I22" s="13">
        <f t="shared" si="0"/>
        <v>0</v>
      </c>
      <c r="J22" s="13">
        <f t="shared" si="1"/>
        <v>0</v>
      </c>
      <c r="K22" s="13">
        <f t="shared" si="2"/>
        <v>0</v>
      </c>
      <c r="L22" s="14">
        <f t="shared" si="4"/>
        <v>0</v>
      </c>
    </row>
    <row r="23" spans="1:12" ht="22.15" customHeight="1" x14ac:dyDescent="0.25">
      <c r="A23" s="89"/>
      <c r="B23" s="9">
        <v>21</v>
      </c>
      <c r="C23" s="92"/>
      <c r="D23" s="9">
        <v>100</v>
      </c>
      <c r="E23" s="9">
        <v>160</v>
      </c>
      <c r="F23" s="11" t="s">
        <v>17</v>
      </c>
      <c r="G23" s="12"/>
      <c r="H23" s="12"/>
      <c r="I23" s="13">
        <f t="shared" si="0"/>
        <v>0</v>
      </c>
      <c r="J23" s="13">
        <f t="shared" si="1"/>
        <v>0</v>
      </c>
      <c r="K23" s="13">
        <f t="shared" si="2"/>
        <v>0</v>
      </c>
      <c r="L23" s="14">
        <f t="shared" si="4"/>
        <v>0</v>
      </c>
    </row>
    <row r="24" spans="1:12" x14ac:dyDescent="0.25">
      <c r="A24" s="89"/>
      <c r="B24" s="9">
        <v>22</v>
      </c>
      <c r="C24" s="92" t="s">
        <v>34</v>
      </c>
      <c r="D24" s="9" t="s">
        <v>19</v>
      </c>
      <c r="E24" s="9">
        <v>25</v>
      </c>
      <c r="F24" s="11" t="s">
        <v>17</v>
      </c>
      <c r="G24" s="12"/>
      <c r="H24" s="12"/>
      <c r="I24" s="13">
        <f t="shared" si="0"/>
        <v>0</v>
      </c>
      <c r="J24" s="13">
        <f t="shared" si="1"/>
        <v>0</v>
      </c>
      <c r="K24" s="13">
        <f t="shared" si="2"/>
        <v>0</v>
      </c>
      <c r="L24" s="14">
        <f t="shared" si="4"/>
        <v>0</v>
      </c>
    </row>
    <row r="25" spans="1:12" ht="15.75" customHeight="1" x14ac:dyDescent="0.25">
      <c r="A25" s="89"/>
      <c r="B25" s="9">
        <v>23</v>
      </c>
      <c r="C25" s="92"/>
      <c r="D25" s="9" t="s">
        <v>23</v>
      </c>
      <c r="E25" s="9">
        <v>40</v>
      </c>
      <c r="F25" s="11" t="s">
        <v>17</v>
      </c>
      <c r="G25" s="12"/>
      <c r="H25" s="12"/>
      <c r="I25" s="13">
        <f t="shared" si="0"/>
        <v>0</v>
      </c>
      <c r="J25" s="13">
        <f t="shared" si="1"/>
        <v>0</v>
      </c>
      <c r="K25" s="13">
        <f t="shared" si="2"/>
        <v>0</v>
      </c>
      <c r="L25" s="14">
        <f t="shared" si="4"/>
        <v>0</v>
      </c>
    </row>
    <row r="26" spans="1:12" x14ac:dyDescent="0.25">
      <c r="A26" s="89"/>
      <c r="B26" s="9">
        <v>24</v>
      </c>
      <c r="C26" s="92"/>
      <c r="D26" s="9" t="s">
        <v>20</v>
      </c>
      <c r="E26" s="9">
        <v>63</v>
      </c>
      <c r="F26" s="11" t="s">
        <v>17</v>
      </c>
      <c r="G26" s="12"/>
      <c r="H26" s="12"/>
      <c r="I26" s="13">
        <f t="shared" si="0"/>
        <v>0</v>
      </c>
      <c r="J26" s="13">
        <f t="shared" si="1"/>
        <v>0</v>
      </c>
      <c r="K26" s="13">
        <f t="shared" si="2"/>
        <v>0</v>
      </c>
      <c r="L26" s="14">
        <f t="shared" si="4"/>
        <v>0</v>
      </c>
    </row>
    <row r="27" spans="1:12" ht="19.899999999999999" customHeight="1" thickBot="1" x14ac:dyDescent="0.3">
      <c r="A27" s="90"/>
      <c r="B27" s="15">
        <v>25</v>
      </c>
      <c r="C27" s="93"/>
      <c r="D27" s="15" t="s">
        <v>21</v>
      </c>
      <c r="E27" s="15">
        <v>100</v>
      </c>
      <c r="F27" s="17" t="s">
        <v>17</v>
      </c>
      <c r="G27" s="12"/>
      <c r="H27" s="18"/>
      <c r="I27" s="13">
        <f t="shared" si="0"/>
        <v>0</v>
      </c>
      <c r="J27" s="19">
        <f t="shared" si="1"/>
        <v>0</v>
      </c>
      <c r="K27" s="50">
        <f t="shared" si="2"/>
        <v>0</v>
      </c>
      <c r="L27" s="20">
        <f t="shared" ref="L27" si="5">I27</f>
        <v>0</v>
      </c>
    </row>
    <row r="28" spans="1:12" ht="18.600000000000001" customHeight="1" x14ac:dyDescent="0.25">
      <c r="A28" s="106" t="s">
        <v>70</v>
      </c>
      <c r="B28" s="3">
        <v>26</v>
      </c>
      <c r="C28" s="108" t="s">
        <v>62</v>
      </c>
      <c r="D28" s="3">
        <v>15</v>
      </c>
      <c r="E28" s="3">
        <v>2.5</v>
      </c>
      <c r="F28" s="5">
        <v>100</v>
      </c>
      <c r="G28" s="6"/>
      <c r="H28" s="66" t="s">
        <v>27</v>
      </c>
      <c r="I28" s="7">
        <f>G28</f>
        <v>0</v>
      </c>
      <c r="J28" s="7">
        <f>G28*1.23</f>
        <v>0</v>
      </c>
      <c r="K28" s="7">
        <f>I28*1.23</f>
        <v>0</v>
      </c>
      <c r="L28" s="8">
        <f>G28*F28</f>
        <v>0</v>
      </c>
    </row>
    <row r="29" spans="1:12" ht="25.15" customHeight="1" thickBot="1" x14ac:dyDescent="0.3">
      <c r="A29" s="107"/>
      <c r="B29" s="78">
        <v>27</v>
      </c>
      <c r="C29" s="109"/>
      <c r="D29" s="15">
        <v>20</v>
      </c>
      <c r="E29" s="15">
        <v>4</v>
      </c>
      <c r="F29" s="79">
        <v>80</v>
      </c>
      <c r="G29" s="80"/>
      <c r="H29" s="81" t="s">
        <v>27</v>
      </c>
      <c r="I29" s="82">
        <f>G29</f>
        <v>0</v>
      </c>
      <c r="J29" s="82">
        <f>G29*1.23</f>
        <v>0</v>
      </c>
      <c r="K29" s="82">
        <f>I29*1.23</f>
        <v>0</v>
      </c>
      <c r="L29" s="83">
        <f>G29*F29</f>
        <v>0</v>
      </c>
    </row>
    <row r="30" spans="1:12" ht="23.45" customHeight="1" x14ac:dyDescent="0.25">
      <c r="A30" s="88" t="s">
        <v>33</v>
      </c>
      <c r="B30" s="47">
        <v>28</v>
      </c>
      <c r="C30" s="61" t="s">
        <v>24</v>
      </c>
      <c r="D30" s="48" t="s">
        <v>25</v>
      </c>
      <c r="E30" s="48" t="s">
        <v>26</v>
      </c>
      <c r="F30" s="49">
        <v>50</v>
      </c>
      <c r="G30" s="50" t="s">
        <v>27</v>
      </c>
      <c r="H30" s="51"/>
      <c r="I30" s="50" t="s">
        <v>27</v>
      </c>
      <c r="J30" s="50">
        <f t="shared" ref="J30:J34" si="6">H30*0.23</f>
        <v>0</v>
      </c>
      <c r="K30" s="50">
        <f t="shared" ref="K30:K34" si="7">H30*1.23</f>
        <v>0</v>
      </c>
      <c r="L30" s="60">
        <f>F30*H30</f>
        <v>0</v>
      </c>
    </row>
    <row r="31" spans="1:12" ht="25.9" customHeight="1" x14ac:dyDescent="0.25">
      <c r="A31" s="88"/>
      <c r="B31" s="9">
        <v>29</v>
      </c>
      <c r="C31" s="61" t="s">
        <v>61</v>
      </c>
      <c r="D31" s="48" t="s">
        <v>25</v>
      </c>
      <c r="E31" s="48" t="s">
        <v>26</v>
      </c>
      <c r="F31" s="49">
        <v>50</v>
      </c>
      <c r="G31" s="50" t="s">
        <v>27</v>
      </c>
      <c r="H31" s="51"/>
      <c r="I31" s="50" t="s">
        <v>27</v>
      </c>
      <c r="J31" s="50">
        <f t="shared" si="6"/>
        <v>0</v>
      </c>
      <c r="K31" s="13">
        <f t="shared" si="7"/>
        <v>0</v>
      </c>
      <c r="L31" s="14">
        <f>F31*H31</f>
        <v>0</v>
      </c>
    </row>
    <row r="32" spans="1:12" ht="30.6" customHeight="1" x14ac:dyDescent="0.25">
      <c r="A32" s="89"/>
      <c r="B32" s="47">
        <v>30</v>
      </c>
      <c r="C32" s="10" t="s">
        <v>28</v>
      </c>
      <c r="D32" s="21" t="s">
        <v>25</v>
      </c>
      <c r="E32" s="21" t="s">
        <v>26</v>
      </c>
      <c r="F32" s="11" t="s">
        <v>17</v>
      </c>
      <c r="G32" s="13" t="s">
        <v>27</v>
      </c>
      <c r="H32" s="12"/>
      <c r="I32" s="13" t="s">
        <v>27</v>
      </c>
      <c r="J32" s="13">
        <f t="shared" si="6"/>
        <v>0</v>
      </c>
      <c r="K32" s="13">
        <f t="shared" si="7"/>
        <v>0</v>
      </c>
      <c r="L32" s="14">
        <f>H32</f>
        <v>0</v>
      </c>
    </row>
    <row r="33" spans="1:12" ht="30.6" customHeight="1" thickBot="1" x14ac:dyDescent="0.3">
      <c r="A33" s="105"/>
      <c r="B33" s="52">
        <v>31</v>
      </c>
      <c r="C33" s="16" t="s">
        <v>67</v>
      </c>
      <c r="D33" s="73" t="s">
        <v>60</v>
      </c>
      <c r="E33" s="73" t="s">
        <v>26</v>
      </c>
      <c r="F33" s="74">
        <v>20</v>
      </c>
      <c r="G33" s="58" t="s">
        <v>27</v>
      </c>
      <c r="H33" s="75"/>
      <c r="I33" s="58"/>
      <c r="J33" s="13">
        <f t="shared" si="6"/>
        <v>0</v>
      </c>
      <c r="K33" s="13">
        <f t="shared" si="7"/>
        <v>0</v>
      </c>
      <c r="L33" s="14">
        <f>H33*F33</f>
        <v>0</v>
      </c>
    </row>
    <row r="34" spans="1:12" ht="45.75" thickBot="1" x14ac:dyDescent="0.3">
      <c r="A34" s="90"/>
      <c r="B34" s="15">
        <v>32</v>
      </c>
      <c r="C34" s="16" t="s">
        <v>66</v>
      </c>
      <c r="D34" s="22" t="s">
        <v>60</v>
      </c>
      <c r="E34" s="22" t="s">
        <v>26</v>
      </c>
      <c r="F34" s="17">
        <v>10</v>
      </c>
      <c r="G34" s="19" t="s">
        <v>27</v>
      </c>
      <c r="H34" s="18"/>
      <c r="I34" s="19" t="s">
        <v>27</v>
      </c>
      <c r="J34" s="19">
        <f t="shared" si="6"/>
        <v>0</v>
      </c>
      <c r="K34" s="19">
        <f t="shared" si="7"/>
        <v>0</v>
      </c>
      <c r="L34" s="20">
        <f>H34*F34</f>
        <v>0</v>
      </c>
    </row>
    <row r="35" spans="1:12" x14ac:dyDescent="0.25">
      <c r="A35" s="23"/>
      <c r="B35" s="24"/>
      <c r="C35" s="25"/>
      <c r="D35" s="24"/>
      <c r="E35" s="24"/>
      <c r="F35" s="26"/>
      <c r="G35" s="26"/>
      <c r="H35" s="26"/>
      <c r="I35" s="24"/>
      <c r="J35" s="98" t="s">
        <v>29</v>
      </c>
      <c r="K35" s="98"/>
      <c r="L35" s="27">
        <f>SUM(L3:L34)</f>
        <v>0</v>
      </c>
    </row>
    <row r="36" spans="1:12" x14ac:dyDescent="0.25">
      <c r="B36" s="24"/>
      <c r="C36" s="28" t="s">
        <v>30</v>
      </c>
      <c r="F36" s="29"/>
      <c r="J36" s="99" t="s">
        <v>31</v>
      </c>
      <c r="K36" s="99"/>
      <c r="L36" s="30">
        <f>L35*1.3</f>
        <v>0</v>
      </c>
    </row>
    <row r="37" spans="1:12" x14ac:dyDescent="0.25">
      <c r="B37" s="24"/>
      <c r="C37" s="31"/>
      <c r="F37" s="29"/>
      <c r="L37" s="32"/>
    </row>
    <row r="38" spans="1:12" x14ac:dyDescent="0.25">
      <c r="B38" s="24"/>
      <c r="C38" s="31"/>
      <c r="F38" s="29"/>
      <c r="K38" s="43"/>
      <c r="L38" s="32"/>
    </row>
    <row r="39" spans="1:12" ht="15.75" thickBot="1" x14ac:dyDescent="0.3">
      <c r="B39" s="24"/>
      <c r="C39" s="70"/>
      <c r="F39" s="29"/>
      <c r="L39" s="32"/>
    </row>
    <row r="40" spans="1:12" ht="15.75" thickBot="1" x14ac:dyDescent="0.3">
      <c r="B40" s="24"/>
      <c r="C40" s="31"/>
      <c r="F40" s="100" t="s">
        <v>32</v>
      </c>
      <c r="G40" s="101"/>
      <c r="H40" s="101"/>
      <c r="I40" s="102"/>
      <c r="L40" s="32"/>
    </row>
  </sheetData>
  <mergeCells count="25">
    <mergeCell ref="J35:K35"/>
    <mergeCell ref="J36:K36"/>
    <mergeCell ref="F40:I40"/>
    <mergeCell ref="A14:A27"/>
    <mergeCell ref="C14:C17"/>
    <mergeCell ref="C18:C19"/>
    <mergeCell ref="C20:C23"/>
    <mergeCell ref="C24:C27"/>
    <mergeCell ref="A30:A34"/>
    <mergeCell ref="A28:A29"/>
    <mergeCell ref="C28:C29"/>
    <mergeCell ref="I1:I2"/>
    <mergeCell ref="J1:J2"/>
    <mergeCell ref="K1:K2"/>
    <mergeCell ref="L1:L2"/>
    <mergeCell ref="A3:A13"/>
    <mergeCell ref="C3:C7"/>
    <mergeCell ref="C8:C10"/>
    <mergeCell ref="C11:C13"/>
    <mergeCell ref="A1:A2"/>
    <mergeCell ref="B1:B2"/>
    <mergeCell ref="C1:C2"/>
    <mergeCell ref="F1:F2"/>
    <mergeCell ref="G1:G2"/>
    <mergeCell ref="H1:H2"/>
  </mergeCells>
  <pageMargins left="0.25" right="0.25" top="0.75" bottom="0.75" header="0.3" footer="0.3"/>
  <pageSetup paperSize="8" scale="9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7"/>
  <sheetViews>
    <sheetView topLeftCell="A13" workbookViewId="0">
      <selection activeCell="F3" sqref="F3:F30"/>
    </sheetView>
  </sheetViews>
  <sheetFormatPr defaultRowHeight="15" x14ac:dyDescent="0.25"/>
  <cols>
    <col min="1" max="1" width="22.5703125" customWidth="1"/>
    <col min="3" max="3" width="18.42578125" customWidth="1"/>
    <col min="5" max="5" width="10.42578125" customWidth="1"/>
    <col min="6" max="6" width="9.85546875" bestFit="1" customWidth="1"/>
    <col min="9" max="9" width="13.85546875" customWidth="1"/>
    <col min="10" max="10" width="17.28515625" customWidth="1"/>
    <col min="14" max="14" width="10.7109375" customWidth="1"/>
    <col min="15" max="16" width="11.5703125" customWidth="1"/>
  </cols>
  <sheetData>
    <row r="1" spans="1:15" ht="30" x14ac:dyDescent="0.25">
      <c r="A1" s="110" t="s">
        <v>0</v>
      </c>
      <c r="B1" s="110" t="s">
        <v>1</v>
      </c>
      <c r="C1" s="110" t="s">
        <v>2</v>
      </c>
      <c r="D1" s="1" t="s">
        <v>3</v>
      </c>
      <c r="E1" s="110" t="s">
        <v>38</v>
      </c>
      <c r="F1" s="110" t="s">
        <v>39</v>
      </c>
      <c r="G1" s="110" t="s">
        <v>40</v>
      </c>
      <c r="H1" s="110" t="s">
        <v>41</v>
      </c>
      <c r="I1" s="112" t="s">
        <v>42</v>
      </c>
    </row>
    <row r="2" spans="1:15" ht="15.75" thickBot="1" x14ac:dyDescent="0.3">
      <c r="A2" s="111"/>
      <c r="B2" s="111"/>
      <c r="C2" s="111"/>
      <c r="D2" s="2" t="s">
        <v>12</v>
      </c>
      <c r="E2" s="111"/>
      <c r="F2" s="111"/>
      <c r="G2" s="111"/>
      <c r="H2" s="111"/>
      <c r="I2" s="113"/>
    </row>
    <row r="3" spans="1:15" x14ac:dyDescent="0.25">
      <c r="A3" s="103" t="s">
        <v>43</v>
      </c>
      <c r="B3" s="3">
        <v>1</v>
      </c>
      <c r="C3" s="104" t="s">
        <v>44</v>
      </c>
      <c r="D3" s="3">
        <v>15</v>
      </c>
      <c r="E3" s="62">
        <f>'Formularz cenowy - dostawy'!F3+'Formularz cenowy - dostawy'!F28</f>
        <v>452</v>
      </c>
      <c r="F3" s="44"/>
      <c r="G3" s="7">
        <f>F3*0.23</f>
        <v>0</v>
      </c>
      <c r="H3" s="33">
        <f>F3*1.23</f>
        <v>0</v>
      </c>
      <c r="I3" s="34">
        <f t="shared" ref="I3:I28" si="0">E3*F3</f>
        <v>0</v>
      </c>
      <c r="J3" s="53"/>
      <c r="N3" s="71"/>
      <c r="O3" s="71"/>
    </row>
    <row r="4" spans="1:15" x14ac:dyDescent="0.25">
      <c r="A4" s="89"/>
      <c r="B4" s="9">
        <v>2</v>
      </c>
      <c r="C4" s="92"/>
      <c r="D4" s="9">
        <v>20</v>
      </c>
      <c r="E4" s="63">
        <f>'Formularz cenowy - dostawy'!F4+'Formularz cenowy - dostawy'!F29</f>
        <v>220</v>
      </c>
      <c r="F4" s="46"/>
      <c r="G4" s="13">
        <f t="shared" ref="G4:G28" si="1">F4*0.23</f>
        <v>0</v>
      </c>
      <c r="H4" s="35">
        <f t="shared" ref="H4:H28" si="2">F4*1.23</f>
        <v>0</v>
      </c>
      <c r="I4" s="36">
        <f t="shared" si="0"/>
        <v>0</v>
      </c>
      <c r="J4" s="53"/>
      <c r="N4" s="71"/>
      <c r="O4" s="71"/>
    </row>
    <row r="5" spans="1:15" x14ac:dyDescent="0.25">
      <c r="A5" s="89"/>
      <c r="B5" s="9">
        <v>3</v>
      </c>
      <c r="C5" s="92"/>
      <c r="D5" s="9">
        <v>25</v>
      </c>
      <c r="E5" s="63">
        <f>'Formularz cenowy - dostawy'!F5</f>
        <v>35</v>
      </c>
      <c r="F5" s="46"/>
      <c r="G5" s="13">
        <f t="shared" si="1"/>
        <v>0</v>
      </c>
      <c r="H5" s="35">
        <f t="shared" si="2"/>
        <v>0</v>
      </c>
      <c r="I5" s="36">
        <f t="shared" si="0"/>
        <v>0</v>
      </c>
      <c r="J5" s="53"/>
      <c r="N5" s="71"/>
      <c r="O5" s="71"/>
    </row>
    <row r="6" spans="1:15" x14ac:dyDescent="0.25">
      <c r="A6" s="89"/>
      <c r="B6" s="9">
        <v>4</v>
      </c>
      <c r="C6" s="92"/>
      <c r="D6" s="9">
        <v>32</v>
      </c>
      <c r="E6" s="63">
        <f>'Formularz cenowy - dostawy'!F6</f>
        <v>5</v>
      </c>
      <c r="F6" s="46"/>
      <c r="G6" s="13">
        <f t="shared" si="1"/>
        <v>0</v>
      </c>
      <c r="H6" s="35">
        <f t="shared" si="2"/>
        <v>0</v>
      </c>
      <c r="I6" s="36">
        <f t="shared" si="0"/>
        <v>0</v>
      </c>
      <c r="J6" s="53"/>
      <c r="N6" s="71"/>
      <c r="O6" s="71"/>
    </row>
    <row r="7" spans="1:15" x14ac:dyDescent="0.25">
      <c r="A7" s="89"/>
      <c r="B7" s="9">
        <v>5</v>
      </c>
      <c r="C7" s="92"/>
      <c r="D7" s="9">
        <v>40</v>
      </c>
      <c r="E7" s="63">
        <f>'Formularz cenowy - dostawy'!F7</f>
        <v>12</v>
      </c>
      <c r="F7" s="46"/>
      <c r="G7" s="13">
        <f t="shared" si="1"/>
        <v>0</v>
      </c>
      <c r="H7" s="35">
        <f t="shared" si="2"/>
        <v>0</v>
      </c>
      <c r="I7" s="36">
        <f t="shared" si="0"/>
        <v>0</v>
      </c>
      <c r="J7" s="53"/>
      <c r="N7" s="71"/>
      <c r="O7" s="71"/>
    </row>
    <row r="8" spans="1:15" x14ac:dyDescent="0.25">
      <c r="A8" s="89"/>
      <c r="B8" s="9">
        <v>6</v>
      </c>
      <c r="C8" s="92" t="s">
        <v>45</v>
      </c>
      <c r="D8" s="9">
        <v>15</v>
      </c>
      <c r="E8" s="63" t="s">
        <v>17</v>
      </c>
      <c r="F8" s="46"/>
      <c r="G8" s="13">
        <f t="shared" si="1"/>
        <v>0</v>
      </c>
      <c r="H8" s="35">
        <f t="shared" si="2"/>
        <v>0</v>
      </c>
      <c r="I8" s="36">
        <f>F8</f>
        <v>0</v>
      </c>
      <c r="J8" s="53"/>
      <c r="N8" s="71"/>
      <c r="O8" s="71"/>
    </row>
    <row r="9" spans="1:15" x14ac:dyDescent="0.25">
      <c r="A9" s="89"/>
      <c r="B9" s="9">
        <v>7</v>
      </c>
      <c r="C9" s="92"/>
      <c r="D9" s="9">
        <v>20</v>
      </c>
      <c r="E9" s="63" t="s">
        <v>17</v>
      </c>
      <c r="F9" s="46"/>
      <c r="G9" s="13">
        <f t="shared" si="1"/>
        <v>0</v>
      </c>
      <c r="H9" s="35">
        <f t="shared" si="2"/>
        <v>0</v>
      </c>
      <c r="I9" s="36">
        <f t="shared" ref="I9:I12" si="3">F9</f>
        <v>0</v>
      </c>
      <c r="J9" s="53"/>
      <c r="N9" s="71"/>
      <c r="O9" s="71"/>
    </row>
    <row r="10" spans="1:15" x14ac:dyDescent="0.25">
      <c r="A10" s="89"/>
      <c r="B10" s="9">
        <v>8</v>
      </c>
      <c r="C10" s="92"/>
      <c r="D10" s="9">
        <v>25</v>
      </c>
      <c r="E10" s="63" t="s">
        <v>17</v>
      </c>
      <c r="F10" s="46"/>
      <c r="G10" s="13">
        <f t="shared" si="1"/>
        <v>0</v>
      </c>
      <c r="H10" s="35">
        <f t="shared" si="2"/>
        <v>0</v>
      </c>
      <c r="I10" s="36">
        <f t="shared" si="3"/>
        <v>0</v>
      </c>
      <c r="J10" s="53"/>
      <c r="N10" s="71"/>
      <c r="O10" s="71"/>
    </row>
    <row r="11" spans="1:15" x14ac:dyDescent="0.25">
      <c r="A11" s="89"/>
      <c r="B11" s="9">
        <v>9</v>
      </c>
      <c r="C11" s="92"/>
      <c r="D11" s="9">
        <v>32</v>
      </c>
      <c r="E11" s="63" t="s">
        <v>17</v>
      </c>
      <c r="F11" s="46"/>
      <c r="G11" s="13">
        <f t="shared" si="1"/>
        <v>0</v>
      </c>
      <c r="H11" s="35">
        <f t="shared" si="2"/>
        <v>0</v>
      </c>
      <c r="I11" s="36">
        <f t="shared" si="3"/>
        <v>0</v>
      </c>
      <c r="J11" s="53"/>
      <c r="N11" s="71"/>
      <c r="O11" s="71"/>
    </row>
    <row r="12" spans="1:15" ht="15.75" thickBot="1" x14ac:dyDescent="0.3">
      <c r="A12" s="90"/>
      <c r="B12" s="15">
        <v>10</v>
      </c>
      <c r="C12" s="93"/>
      <c r="D12" s="15">
        <v>40</v>
      </c>
      <c r="E12" s="63" t="s">
        <v>17</v>
      </c>
      <c r="F12" s="45"/>
      <c r="G12" s="19">
        <f t="shared" si="1"/>
        <v>0</v>
      </c>
      <c r="H12" s="37">
        <f t="shared" si="2"/>
        <v>0</v>
      </c>
      <c r="I12" s="36">
        <f t="shared" si="3"/>
        <v>0</v>
      </c>
      <c r="J12" s="53"/>
      <c r="N12" s="71"/>
      <c r="O12" s="71"/>
    </row>
    <row r="13" spans="1:15" x14ac:dyDescent="0.25">
      <c r="A13" s="103" t="s">
        <v>46</v>
      </c>
      <c r="B13" s="3">
        <v>11</v>
      </c>
      <c r="C13" s="104" t="s">
        <v>44</v>
      </c>
      <c r="D13" s="3">
        <v>20</v>
      </c>
      <c r="E13" s="76">
        <f>'Formularz cenowy - dostawy'!F14</f>
        <v>30</v>
      </c>
      <c r="F13" s="44"/>
      <c r="G13" s="7">
        <f t="shared" si="1"/>
        <v>0</v>
      </c>
      <c r="H13" s="33">
        <f t="shared" si="2"/>
        <v>0</v>
      </c>
      <c r="I13" s="34">
        <f t="shared" si="0"/>
        <v>0</v>
      </c>
      <c r="J13" s="53"/>
      <c r="N13" s="71"/>
      <c r="O13" s="71"/>
    </row>
    <row r="14" spans="1:15" x14ac:dyDescent="0.25">
      <c r="A14" s="89"/>
      <c r="B14" s="9">
        <v>12</v>
      </c>
      <c r="C14" s="92"/>
      <c r="D14" s="9">
        <v>25</v>
      </c>
      <c r="E14" s="63">
        <f>'Formularz cenowy - dostawy'!F15</f>
        <v>10</v>
      </c>
      <c r="F14" s="46"/>
      <c r="G14" s="13">
        <f t="shared" si="1"/>
        <v>0</v>
      </c>
      <c r="H14" s="35">
        <f t="shared" si="2"/>
        <v>0</v>
      </c>
      <c r="I14" s="36">
        <f t="shared" si="0"/>
        <v>0</v>
      </c>
      <c r="J14" s="53"/>
      <c r="N14" s="71"/>
      <c r="O14" s="71"/>
    </row>
    <row r="15" spans="1:15" x14ac:dyDescent="0.25">
      <c r="A15" s="89"/>
      <c r="B15" s="9">
        <v>13</v>
      </c>
      <c r="C15" s="92"/>
      <c r="D15" s="9">
        <v>32</v>
      </c>
      <c r="E15" s="63">
        <f>'Formularz cenowy - dostawy'!F16</f>
        <v>2</v>
      </c>
      <c r="F15" s="46"/>
      <c r="G15" s="13">
        <f t="shared" si="1"/>
        <v>0</v>
      </c>
      <c r="H15" s="35">
        <f t="shared" si="2"/>
        <v>0</v>
      </c>
      <c r="I15" s="36">
        <f t="shared" si="0"/>
        <v>0</v>
      </c>
      <c r="J15" s="53"/>
      <c r="N15" s="71"/>
      <c r="O15" s="71"/>
    </row>
    <row r="16" spans="1:15" x14ac:dyDescent="0.25">
      <c r="A16" s="89"/>
      <c r="B16" s="9">
        <v>14</v>
      </c>
      <c r="C16" s="92"/>
      <c r="D16" s="9">
        <v>40</v>
      </c>
      <c r="E16" s="63">
        <f>'Formularz cenowy - dostawy'!F17</f>
        <v>10</v>
      </c>
      <c r="F16" s="46"/>
      <c r="G16" s="13">
        <f t="shared" si="1"/>
        <v>0</v>
      </c>
      <c r="H16" s="35">
        <f t="shared" si="2"/>
        <v>0</v>
      </c>
      <c r="I16" s="36">
        <f t="shared" si="0"/>
        <v>0</v>
      </c>
      <c r="J16" s="53"/>
      <c r="N16" s="71"/>
      <c r="O16" s="71"/>
    </row>
    <row r="17" spans="1:15" x14ac:dyDescent="0.25">
      <c r="A17" s="89"/>
      <c r="B17" s="9">
        <v>15</v>
      </c>
      <c r="C17" s="92" t="s">
        <v>45</v>
      </c>
      <c r="D17" s="9">
        <v>20</v>
      </c>
      <c r="E17" s="63" t="s">
        <v>17</v>
      </c>
      <c r="F17" s="46"/>
      <c r="G17" s="13">
        <f t="shared" si="1"/>
        <v>0</v>
      </c>
      <c r="H17" s="35">
        <f t="shared" si="2"/>
        <v>0</v>
      </c>
      <c r="I17" s="36">
        <f>F17</f>
        <v>0</v>
      </c>
      <c r="J17" s="53"/>
      <c r="N17" s="71"/>
      <c r="O17" s="71"/>
    </row>
    <row r="18" spans="1:15" x14ac:dyDescent="0.25">
      <c r="A18" s="89"/>
      <c r="B18" s="9">
        <v>16</v>
      </c>
      <c r="C18" s="92"/>
      <c r="D18" s="9">
        <v>25</v>
      </c>
      <c r="E18" s="63" t="s">
        <v>17</v>
      </c>
      <c r="F18" s="46"/>
      <c r="G18" s="13">
        <f t="shared" si="1"/>
        <v>0</v>
      </c>
      <c r="H18" s="35">
        <f t="shared" si="2"/>
        <v>0</v>
      </c>
      <c r="I18" s="36">
        <f>F18</f>
        <v>0</v>
      </c>
      <c r="J18" s="53"/>
      <c r="N18" s="71"/>
      <c r="O18" s="71"/>
    </row>
    <row r="19" spans="1:15" x14ac:dyDescent="0.25">
      <c r="A19" s="89"/>
      <c r="B19" s="9">
        <v>17</v>
      </c>
      <c r="C19" s="92"/>
      <c r="D19" s="9">
        <v>32</v>
      </c>
      <c r="E19" s="63" t="s">
        <v>17</v>
      </c>
      <c r="F19" s="46"/>
      <c r="G19" s="13">
        <f t="shared" si="1"/>
        <v>0</v>
      </c>
      <c r="H19" s="35">
        <f t="shared" si="2"/>
        <v>0</v>
      </c>
      <c r="I19" s="36">
        <f t="shared" ref="I19:I20" si="4">F19</f>
        <v>0</v>
      </c>
      <c r="J19" s="53"/>
      <c r="N19" s="71"/>
      <c r="O19" s="71"/>
    </row>
    <row r="20" spans="1:15" ht="15.75" thickBot="1" x14ac:dyDescent="0.3">
      <c r="A20" s="90"/>
      <c r="B20" s="15">
        <v>18</v>
      </c>
      <c r="C20" s="93"/>
      <c r="D20" s="15">
        <v>40</v>
      </c>
      <c r="E20" s="63" t="s">
        <v>17</v>
      </c>
      <c r="F20" s="45"/>
      <c r="G20" s="19">
        <f t="shared" si="1"/>
        <v>0</v>
      </c>
      <c r="H20" s="37">
        <f t="shared" si="2"/>
        <v>0</v>
      </c>
      <c r="I20" s="36">
        <f t="shared" si="4"/>
        <v>0</v>
      </c>
      <c r="J20" s="53"/>
      <c r="N20" s="71"/>
      <c r="O20" s="71"/>
    </row>
    <row r="21" spans="1:15" ht="34.9" customHeight="1" thickBot="1" x14ac:dyDescent="0.3">
      <c r="A21" s="103" t="s">
        <v>47</v>
      </c>
      <c r="B21" s="3">
        <v>19</v>
      </c>
      <c r="C21" s="4" t="s">
        <v>63</v>
      </c>
      <c r="D21" s="3" t="s">
        <v>26</v>
      </c>
      <c r="E21" s="62">
        <v>50</v>
      </c>
      <c r="F21" s="44"/>
      <c r="G21" s="7">
        <f t="shared" si="1"/>
        <v>0</v>
      </c>
      <c r="H21" s="33">
        <f t="shared" si="2"/>
        <v>0</v>
      </c>
      <c r="I21" s="39">
        <f t="shared" si="0"/>
        <v>0</v>
      </c>
      <c r="J21" s="53"/>
      <c r="N21" s="71"/>
      <c r="O21" s="71"/>
    </row>
    <row r="22" spans="1:15" ht="30.75" thickBot="1" x14ac:dyDescent="0.3">
      <c r="A22" s="90"/>
      <c r="B22" s="15">
        <v>20</v>
      </c>
      <c r="C22" s="16" t="s">
        <v>48</v>
      </c>
      <c r="D22" s="15" t="s">
        <v>26</v>
      </c>
      <c r="E22" s="64">
        <v>50</v>
      </c>
      <c r="F22" s="45"/>
      <c r="G22" s="19">
        <f t="shared" si="1"/>
        <v>0</v>
      </c>
      <c r="H22" s="37">
        <f t="shared" si="2"/>
        <v>0</v>
      </c>
      <c r="I22" s="40">
        <f t="shared" si="0"/>
        <v>0</v>
      </c>
      <c r="J22" s="53"/>
      <c r="N22" s="71"/>
      <c r="O22" s="71"/>
    </row>
    <row r="23" spans="1:15" x14ac:dyDescent="0.25">
      <c r="A23" s="103" t="s">
        <v>49</v>
      </c>
      <c r="B23" s="3">
        <v>21</v>
      </c>
      <c r="C23" s="104" t="s">
        <v>50</v>
      </c>
      <c r="D23" s="3">
        <v>20</v>
      </c>
      <c r="E23" s="62" t="s">
        <v>17</v>
      </c>
      <c r="F23" s="44"/>
      <c r="G23" s="7">
        <f t="shared" si="1"/>
        <v>0</v>
      </c>
      <c r="H23" s="33">
        <f t="shared" si="2"/>
        <v>0</v>
      </c>
      <c r="I23" s="34">
        <f>F23</f>
        <v>0</v>
      </c>
      <c r="J23" s="53"/>
      <c r="N23" s="71"/>
      <c r="O23" s="71"/>
    </row>
    <row r="24" spans="1:15" x14ac:dyDescent="0.25">
      <c r="A24" s="89"/>
      <c r="B24" s="9">
        <v>22</v>
      </c>
      <c r="C24" s="92"/>
      <c r="D24" s="9">
        <v>25</v>
      </c>
      <c r="E24" s="63" t="s">
        <v>17</v>
      </c>
      <c r="F24" s="46"/>
      <c r="G24" s="13">
        <f t="shared" si="1"/>
        <v>0</v>
      </c>
      <c r="H24" s="35">
        <f t="shared" si="2"/>
        <v>0</v>
      </c>
      <c r="I24" s="36">
        <f t="shared" ref="I24:I26" si="5">F24</f>
        <v>0</v>
      </c>
      <c r="J24" s="53"/>
      <c r="N24" s="71"/>
      <c r="O24" s="71"/>
    </row>
    <row r="25" spans="1:15" x14ac:dyDescent="0.25">
      <c r="A25" s="89"/>
      <c r="B25" s="9">
        <v>23</v>
      </c>
      <c r="C25" s="92"/>
      <c r="D25" s="9">
        <v>32</v>
      </c>
      <c r="E25" s="63" t="s">
        <v>17</v>
      </c>
      <c r="F25" s="46"/>
      <c r="G25" s="13">
        <f t="shared" si="1"/>
        <v>0</v>
      </c>
      <c r="H25" s="35">
        <f t="shared" si="2"/>
        <v>0</v>
      </c>
      <c r="I25" s="36">
        <f t="shared" si="5"/>
        <v>0</v>
      </c>
      <c r="J25" s="53"/>
      <c r="N25" s="71"/>
      <c r="O25" s="71"/>
    </row>
    <row r="26" spans="1:15" ht="15.75" thickBot="1" x14ac:dyDescent="0.3">
      <c r="A26" s="90"/>
      <c r="B26" s="15">
        <v>24</v>
      </c>
      <c r="C26" s="93"/>
      <c r="D26" s="15">
        <v>40</v>
      </c>
      <c r="E26" s="64" t="s">
        <v>17</v>
      </c>
      <c r="F26" s="45"/>
      <c r="G26" s="19">
        <f t="shared" si="1"/>
        <v>0</v>
      </c>
      <c r="H26" s="37">
        <f t="shared" si="2"/>
        <v>0</v>
      </c>
      <c r="I26" s="38">
        <f t="shared" si="5"/>
        <v>0</v>
      </c>
      <c r="J26" s="53"/>
      <c r="N26" s="71"/>
      <c r="O26" s="71"/>
    </row>
    <row r="27" spans="1:15" ht="37.15" customHeight="1" x14ac:dyDescent="0.25">
      <c r="A27" s="103" t="s">
        <v>51</v>
      </c>
      <c r="B27" s="3">
        <v>25</v>
      </c>
      <c r="C27" s="4" t="s">
        <v>59</v>
      </c>
      <c r="D27" s="3" t="s">
        <v>52</v>
      </c>
      <c r="E27" s="62">
        <v>10</v>
      </c>
      <c r="F27" s="44"/>
      <c r="G27" s="7">
        <f t="shared" si="1"/>
        <v>0</v>
      </c>
      <c r="H27" s="33">
        <f t="shared" si="2"/>
        <v>0</v>
      </c>
      <c r="I27" s="34">
        <f t="shared" si="0"/>
        <v>0</v>
      </c>
      <c r="J27" s="53"/>
      <c r="N27" s="71"/>
      <c r="O27" s="71"/>
    </row>
    <row r="28" spans="1:15" ht="30" x14ac:dyDescent="0.25">
      <c r="A28" s="89"/>
      <c r="B28" s="9">
        <v>26</v>
      </c>
      <c r="C28" s="10" t="s">
        <v>57</v>
      </c>
      <c r="D28" s="9" t="s">
        <v>58</v>
      </c>
      <c r="E28" s="63">
        <v>5</v>
      </c>
      <c r="F28" s="46"/>
      <c r="G28" s="13">
        <f t="shared" si="1"/>
        <v>0</v>
      </c>
      <c r="H28" s="35">
        <f t="shared" si="2"/>
        <v>0</v>
      </c>
      <c r="I28" s="36">
        <f t="shared" si="0"/>
        <v>0</v>
      </c>
      <c r="J28" s="53"/>
      <c r="N28" s="71"/>
      <c r="O28" s="71"/>
    </row>
    <row r="29" spans="1:15" ht="40.15" customHeight="1" thickBot="1" x14ac:dyDescent="0.3">
      <c r="A29" s="105"/>
      <c r="B29" s="56">
        <v>27</v>
      </c>
      <c r="C29" s="57" t="s">
        <v>65</v>
      </c>
      <c r="D29" s="56" t="s">
        <v>64</v>
      </c>
      <c r="E29" s="65">
        <v>30</v>
      </c>
      <c r="F29" s="45"/>
      <c r="G29" s="58">
        <f>F29*0.23</f>
        <v>0</v>
      </c>
      <c r="H29" s="59">
        <f>F29*1.23</f>
        <v>0</v>
      </c>
      <c r="I29" s="36">
        <f>E29*F29</f>
        <v>0</v>
      </c>
      <c r="J29" s="53"/>
      <c r="N29" s="71"/>
      <c r="O29" s="71"/>
    </row>
    <row r="30" spans="1:15" ht="45.75" thickBot="1" x14ac:dyDescent="0.3">
      <c r="A30" s="90"/>
      <c r="B30" s="15">
        <v>28</v>
      </c>
      <c r="C30" s="16" t="s">
        <v>53</v>
      </c>
      <c r="D30" s="15" t="s">
        <v>26</v>
      </c>
      <c r="E30" s="64">
        <v>50</v>
      </c>
      <c r="F30" s="18"/>
      <c r="G30" s="19">
        <f>F30*0.23</f>
        <v>0</v>
      </c>
      <c r="H30" s="37">
        <f>F30*1.23</f>
        <v>0</v>
      </c>
      <c r="I30" s="38">
        <f>E30*F30</f>
        <v>0</v>
      </c>
      <c r="J30" s="53"/>
      <c r="N30" s="71"/>
      <c r="O30" s="71"/>
    </row>
    <row r="31" spans="1:15" x14ac:dyDescent="0.25">
      <c r="B31" s="24"/>
      <c r="C31" s="31"/>
      <c r="D31" s="69" t="s">
        <v>29</v>
      </c>
      <c r="G31" s="69"/>
      <c r="H31" s="69"/>
      <c r="I31" s="41">
        <f>SUM(I3:I30)</f>
        <v>0</v>
      </c>
    </row>
    <row r="32" spans="1:15" x14ac:dyDescent="0.25">
      <c r="B32" s="24"/>
      <c r="C32" s="28" t="s">
        <v>30</v>
      </c>
      <c r="F32" s="99" t="s">
        <v>31</v>
      </c>
      <c r="G32" s="99"/>
      <c r="H32" s="99"/>
      <c r="I32" s="30">
        <f>I31*1.3</f>
        <v>0</v>
      </c>
    </row>
    <row r="33" spans="2:9" x14ac:dyDescent="0.25">
      <c r="B33" s="24"/>
      <c r="C33" s="31"/>
      <c r="I33" s="32"/>
    </row>
    <row r="34" spans="2:9" x14ac:dyDescent="0.25">
      <c r="B34" s="24"/>
      <c r="C34" s="31"/>
      <c r="I34" s="32"/>
    </row>
    <row r="35" spans="2:9" x14ac:dyDescent="0.25">
      <c r="B35" s="24"/>
      <c r="C35" s="31"/>
      <c r="I35" s="32"/>
    </row>
    <row r="36" spans="2:9" ht="15.75" thickBot="1" x14ac:dyDescent="0.3">
      <c r="B36" s="24"/>
      <c r="C36" s="31"/>
      <c r="I36" s="32"/>
    </row>
    <row r="37" spans="2:9" ht="15.75" thickBot="1" x14ac:dyDescent="0.3">
      <c r="B37" s="24"/>
      <c r="C37" s="31"/>
      <c r="E37" s="100" t="s">
        <v>32</v>
      </c>
      <c r="F37" s="101"/>
      <c r="G37" s="101"/>
      <c r="H37" s="102"/>
      <c r="I37" s="32"/>
    </row>
  </sheetData>
  <mergeCells count="20">
    <mergeCell ref="E37:H37"/>
    <mergeCell ref="A21:A22"/>
    <mergeCell ref="A23:A26"/>
    <mergeCell ref="C23:C26"/>
    <mergeCell ref="A27:A30"/>
    <mergeCell ref="F32:H32"/>
    <mergeCell ref="H1:H2"/>
    <mergeCell ref="I1:I2"/>
    <mergeCell ref="A3:A12"/>
    <mergeCell ref="C3:C7"/>
    <mergeCell ref="C8:C12"/>
    <mergeCell ref="E1:E2"/>
    <mergeCell ref="F1:F2"/>
    <mergeCell ref="G1:G2"/>
    <mergeCell ref="A13:A20"/>
    <mergeCell ref="C13:C16"/>
    <mergeCell ref="C17:C20"/>
    <mergeCell ref="A1:A2"/>
    <mergeCell ref="B1:B2"/>
    <mergeCell ref="C1:C2"/>
  </mergeCells>
  <pageMargins left="0.25" right="0.25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2"/>
  <sheetViews>
    <sheetView tabSelected="1" workbookViewId="0">
      <selection activeCell="E18" sqref="E18"/>
    </sheetView>
  </sheetViews>
  <sheetFormatPr defaultRowHeight="15" x14ac:dyDescent="0.25"/>
  <cols>
    <col min="1" max="1" width="14.28515625" bestFit="1" customWidth="1"/>
    <col min="2" max="2" width="20.42578125" customWidth="1"/>
    <col min="3" max="3" width="21.7109375" customWidth="1"/>
    <col min="4" max="4" width="20.7109375" customWidth="1"/>
    <col min="5" max="5" width="22.28515625" customWidth="1"/>
    <col min="6" max="7" width="20.5703125" customWidth="1"/>
    <col min="8" max="8" width="31.5703125" customWidth="1"/>
    <col min="9" max="9" width="14.5703125" customWidth="1"/>
    <col min="12" max="12" width="14.85546875" bestFit="1" customWidth="1"/>
  </cols>
  <sheetData>
    <row r="1" spans="1:12" x14ac:dyDescent="0.25">
      <c r="A1" s="110" t="s">
        <v>0</v>
      </c>
      <c r="B1" s="110" t="s">
        <v>1</v>
      </c>
      <c r="C1" s="110" t="s">
        <v>2</v>
      </c>
      <c r="D1" s="1" t="s">
        <v>3</v>
      </c>
      <c r="E1" s="110" t="s">
        <v>38</v>
      </c>
      <c r="F1" s="110" t="s">
        <v>39</v>
      </c>
      <c r="G1" s="110" t="s">
        <v>40</v>
      </c>
      <c r="H1" s="110" t="s">
        <v>41</v>
      </c>
      <c r="I1" s="112" t="s">
        <v>42</v>
      </c>
    </row>
    <row r="2" spans="1:12" ht="15.75" thickBot="1" x14ac:dyDescent="0.3">
      <c r="A2" s="111"/>
      <c r="B2" s="111"/>
      <c r="C2" s="111"/>
      <c r="D2" s="2" t="s">
        <v>12</v>
      </c>
      <c r="E2" s="111"/>
      <c r="F2" s="111"/>
      <c r="G2" s="111"/>
      <c r="H2" s="111"/>
      <c r="I2" s="113"/>
    </row>
    <row r="3" spans="1:12" ht="45" x14ac:dyDescent="0.25">
      <c r="A3" s="114" t="s">
        <v>54</v>
      </c>
      <c r="B3" s="3">
        <v>1</v>
      </c>
      <c r="C3" s="4" t="s">
        <v>55</v>
      </c>
      <c r="D3" s="3" t="s">
        <v>26</v>
      </c>
      <c r="E3" s="5">
        <f>ROUNDUP((1212*12)+(3040*6)+(4364*6),0)</f>
        <v>58968</v>
      </c>
      <c r="F3" s="6"/>
      <c r="G3" s="7">
        <f t="shared" ref="G3:G4" si="0">F3*0.23</f>
        <v>0</v>
      </c>
      <c r="H3" s="33">
        <f t="shared" ref="H3:H4" si="1">F3*1.23</f>
        <v>0</v>
      </c>
      <c r="I3" s="8">
        <f t="shared" ref="I3:I4" si="2">E3*F3</f>
        <v>0</v>
      </c>
    </row>
    <row r="4" spans="1:12" ht="45.75" thickBot="1" x14ac:dyDescent="0.3">
      <c r="A4" s="115"/>
      <c r="B4" s="15">
        <v>2</v>
      </c>
      <c r="C4" s="16" t="s">
        <v>56</v>
      </c>
      <c r="D4" s="15" t="s">
        <v>26</v>
      </c>
      <c r="E4" s="17">
        <v>100</v>
      </c>
      <c r="F4" s="18"/>
      <c r="G4" s="19">
        <f t="shared" si="0"/>
        <v>0</v>
      </c>
      <c r="H4" s="37">
        <f t="shared" si="1"/>
        <v>0</v>
      </c>
      <c r="I4" s="20">
        <f t="shared" si="2"/>
        <v>0</v>
      </c>
    </row>
    <row r="5" spans="1:12" x14ac:dyDescent="0.25">
      <c r="B5" s="24"/>
      <c r="C5" s="31"/>
      <c r="F5" s="116" t="s">
        <v>29</v>
      </c>
      <c r="G5" s="116"/>
      <c r="H5" s="116"/>
      <c r="I5" s="41">
        <f>SUM(I3:I4)</f>
        <v>0</v>
      </c>
    </row>
    <row r="6" spans="1:12" x14ac:dyDescent="0.25">
      <c r="B6" s="24"/>
      <c r="C6" s="28" t="s">
        <v>30</v>
      </c>
      <c r="F6" s="99" t="s">
        <v>31</v>
      </c>
      <c r="G6" s="99"/>
      <c r="H6" s="99"/>
      <c r="I6" s="30">
        <f>I5*1.3</f>
        <v>0</v>
      </c>
    </row>
    <row r="14" spans="1:12" x14ac:dyDescent="0.25">
      <c r="L14" s="43"/>
    </row>
    <row r="15" spans="1:12" x14ac:dyDescent="0.25">
      <c r="L15" s="43"/>
    </row>
    <row r="16" spans="1:12" x14ac:dyDescent="0.25">
      <c r="H16" s="72"/>
    </row>
    <row r="17" spans="5:8" x14ac:dyDescent="0.25">
      <c r="E17" s="53"/>
      <c r="G17" s="53"/>
      <c r="H17" s="55"/>
    </row>
    <row r="18" spans="5:8" x14ac:dyDescent="0.25">
      <c r="G18" s="53"/>
    </row>
    <row r="22" spans="5:8" x14ac:dyDescent="0.25">
      <c r="H22" s="43"/>
    </row>
  </sheetData>
  <mergeCells count="11">
    <mergeCell ref="H1:H2"/>
    <mergeCell ref="I1:I2"/>
    <mergeCell ref="A3:A4"/>
    <mergeCell ref="F5:H5"/>
    <mergeCell ref="F6:H6"/>
    <mergeCell ref="A1:A2"/>
    <mergeCell ref="B1:B2"/>
    <mergeCell ref="C1:C2"/>
    <mergeCell ref="E1:E2"/>
    <mergeCell ref="F1:F2"/>
    <mergeCell ref="G1:G2"/>
  </mergeCells>
  <pageMargins left="0.25" right="0.25" top="0.75" bottom="0.75" header="0.3" footer="0.3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C926C-3B13-41BA-8D0F-027475A969E5}">
  <dimension ref="A1:C2"/>
  <sheetViews>
    <sheetView workbookViewId="0">
      <selection activeCell="C2" sqref="C2"/>
    </sheetView>
  </sheetViews>
  <sheetFormatPr defaultRowHeight="15" x14ac:dyDescent="0.25"/>
  <cols>
    <col min="2" max="3" width="13.42578125" bestFit="1" customWidth="1"/>
  </cols>
  <sheetData>
    <row r="1" spans="1:3" x14ac:dyDescent="0.25">
      <c r="C1" s="77" t="s">
        <v>69</v>
      </c>
    </row>
    <row r="2" spans="1:3" x14ac:dyDescent="0.25">
      <c r="A2" t="s">
        <v>68</v>
      </c>
      <c r="B2" s="43">
        <f>'Formularz cenowy - dostawy'!L35+'Formularz cenowy - Usługi'!I31+'Formularz cenowy - Odczyty'!I5</f>
        <v>0</v>
      </c>
      <c r="C2" s="43">
        <f>B2*1.3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Formularz cenowy - dostawy</vt:lpstr>
      <vt:lpstr>Formularz cenowy - Usługi</vt:lpstr>
      <vt:lpstr>Formularz cenowy - Odczyty</vt:lpstr>
      <vt:lpstr>SUMA</vt:lpstr>
      <vt:lpstr>'Formularz cenowy - dostawy'!Tytuły_wydruku</vt:lpstr>
      <vt:lpstr>'Formularz cenowy - Usługi'!Tytuły_wydruku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Chrut</dc:creator>
  <cp:lastModifiedBy>Grzegorz Chrut</cp:lastModifiedBy>
  <cp:lastPrinted>2024-12-09T21:38:04Z</cp:lastPrinted>
  <dcterms:created xsi:type="dcterms:W3CDTF">2024-11-14T09:45:42Z</dcterms:created>
  <dcterms:modified xsi:type="dcterms:W3CDTF">2025-12-02T12:08:56Z</dcterms:modified>
</cp:coreProperties>
</file>